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kzdkg" sheetId="5" r:id="rId5"/>
    <sheet name="Equity" sheetId="6" r:id="rId6"/>
    <sheet name="Cash flow" sheetId="7" r:id="rId7"/>
  </sheets>
  <definedNames>
    <definedName name="_xlnm.Print_Area" localSheetId="0">'Aktif'!$A$1:$J$69</definedName>
    <definedName name="_xlnm.Print_Area" localSheetId="6">'Cash flow'!$A$1:$F$70</definedName>
    <definedName name="_xlnm.Print_Area" localSheetId="5">'Equity'!$A$1:$X$65</definedName>
    <definedName name="_xlnm.Print_Area" localSheetId="4">'kzdkg'!$A$1:$F$29</definedName>
    <definedName name="_xlnm.Print_Area" localSheetId="2">'Nazım'!$A$1:$J$37</definedName>
    <definedName name="_xlnm.Print_Area" localSheetId="1">'Pasif'!$A$1:$J$63</definedName>
    <definedName name="_xlnm.Print_Area" localSheetId="3">'PL'!$A$1:$F$99</definedName>
  </definedNames>
  <calcPr fullCalcOnLoad="1"/>
</workbook>
</file>

<file path=xl/sharedStrings.xml><?xml version="1.0" encoding="utf-8"?>
<sst xmlns="http://schemas.openxmlformats.org/spreadsheetml/2006/main" count="730" uniqueCount="504">
  <si>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</si>
  <si>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</si>
  <si>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</si>
  <si>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</si>
  <si>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</si>
  <si>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</si>
  <si>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</si>
  <si>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</si>
  <si>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</si>
  <si>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</si>
  <si>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</si>
  <si>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</si>
  <si>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</si>
  <si>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</si>
  <si>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</si>
  <si>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</si>
  <si>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</si>
  <si>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</si>
  <si>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</si>
  <si>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</si>
  <si>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</si>
  <si>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</si>
  <si>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</si>
  <si>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</si>
  <si>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</si>
  <si>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</si>
  <si>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</si>
  <si>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</si>
  <si>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</si>
  <si>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</si>
  <si>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NAKİT AKIŞ TABLOSU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</si>
  <si>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</si>
  <si>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</si>
  <si>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</si>
  <si>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</si>
  <si>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</si>
  <si>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</si>
  <si>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</si>
  <si>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</si>
  <si>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</si>
  <si>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</si>
  <si>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</si>
  <si>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</si>
  <si>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</si>
  <si>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</si>
  <si>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</si>
  <si>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</si>
  <si>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</si>
  <si>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</si>
  <si>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</si>
  <si>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</si>
  <si>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</si>
  <si>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</si>
  <si>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</si>
  <si>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</si>
  <si>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</si>
  <si>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</si>
  <si>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</si>
  <si>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</si>
  <si>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</si>
  <si>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</si>
  <si>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</si>
  <si>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</si>
  <si>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</si>
  <si>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</si>
  <si>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</si>
  <si>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Hisse Senedi </t>
  </si>
  <si>
    <t xml:space="preserve">Statü </t>
  </si>
  <si>
    <t>Olağanüstü</t>
  </si>
  <si>
    <t>Geçmiş Dönem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</si>
  <si>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</si>
  <si>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</si>
  <si>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</si>
  <si>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</si>
  <si>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</si>
  <si>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</si>
  <si>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</si>
  <si>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</si>
  <si>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</si>
  <si>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</si>
  <si>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</si>
  <si>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</si>
  <si>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</si>
  <si>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</si>
  <si>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</si>
  <si>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</si>
  <si>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</si>
  <si>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</si>
  <si>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</si>
  <si>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</si>
  <si>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</si>
  <si>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</si>
  <si>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</si>
  <si>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</si>
  <si>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</si>
  <si>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</si>
  <si>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</si>
  <si>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</si>
  <si>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</si>
  <si>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</si>
  <si>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</si>
  <si>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</si>
  <si>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</si>
  <si>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</si>
  <si>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</si>
  <si>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</si>
  <si>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</si>
  <si>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</si>
  <si>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</si>
  <si>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</si>
  <si>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</si>
  <si>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</si>
  <si>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</si>
  <si>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</si>
  <si>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</si>
  <si>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</si>
  <si>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</si>
  <si>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</si>
  <si>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</si>
  <si>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</si>
  <si>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</si>
  <si>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</si>
  <si>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</si>
  <si>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Şerefiye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</si>
  <si>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</si>
  <si>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</si>
  <si>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</si>
  <si>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</si>
  <si>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</si>
  <si>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</si>
  <si>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</si>
  <si>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</si>
  <si>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</si>
  <si>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</si>
  <si>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</si>
  <si>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</si>
  <si>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</si>
  <si>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</si>
  <si>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</si>
  <si>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</si>
  <si>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</si>
  <si>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</si>
  <si>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</si>
  <si>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</si>
  <si>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</si>
  <si>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</si>
  <si>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</si>
  <si>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</si>
  <si>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</si>
  <si>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</si>
  <si>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</si>
  <si>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</si>
  <si>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</si>
  <si>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</si>
  <si>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</si>
  <si>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Yeniden Yapılanma Karşılığı</t>
  </si>
  <si>
    <t>Çalışan Hakları Yükümlülüğü Karşılığı</t>
  </si>
  <si>
    <t>Diğer Karşılıklar</t>
  </si>
  <si>
    <t>ERTELENMİŞ VERGİ BORCU</t>
  </si>
  <si>
    <t>11.1</t>
  </si>
  <si>
    <t>11.2</t>
  </si>
  <si>
    <t>SERMAYE BENZERİ KREDİLER</t>
  </si>
  <si>
    <t>ÖZKAYNAKLAR</t>
  </si>
  <si>
    <t>13.1</t>
  </si>
  <si>
    <t>Ödenmiş Sermaye</t>
  </si>
  <si>
    <t>13.2</t>
  </si>
  <si>
    <t>Sermaye Yedekleri</t>
  </si>
  <si>
    <t>Hisse Senedi İhraç Primleri</t>
  </si>
  <si>
    <t>Hisse Senedi İptal Kârları</t>
  </si>
  <si>
    <t>Diğer Sermaye Yedekleri</t>
  </si>
  <si>
    <t>13.3</t>
  </si>
  <si>
    <t>Kâr Yedekleri</t>
  </si>
  <si>
    <t>Yasal Yedekler</t>
  </si>
  <si>
    <t>Statü Yedekleri</t>
  </si>
  <si>
    <t>Olağanüstü Yedekler</t>
  </si>
  <si>
    <t>Diğer Kâr Yedekleri</t>
  </si>
  <si>
    <t>Kâr veya Zarar</t>
  </si>
  <si>
    <t>Geçmiş Yıllar Kâr veya Zararı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</si>
  <si>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</si>
  <si>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</si>
  <si>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</si>
  <si>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</si>
  <si>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</si>
  <si>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</si>
  <si>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</si>
  <si>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</si>
  <si>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</si>
  <si>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</si>
  <si>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</si>
  <si>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</si>
  <si>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</si>
  <si>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</si>
  <si>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</si>
  <si>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</si>
  <si>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</si>
  <si>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</si>
  <si>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</si>
  <si>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</si>
  <si>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</si>
  <si>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Alım Satım Amaçlı Finansal Varlıklardan</t>
  </si>
  <si>
    <t xml:space="preserve">Satılmaya Hazır Finansal Varlıklardan </t>
  </si>
  <si>
    <t>Vadeye Kadar Elde Tutulacak Yatırımlardan</t>
  </si>
  <si>
    <t>Temettü Gelirleri</t>
  </si>
  <si>
    <t>3.5</t>
  </si>
  <si>
    <t>Sermaye Piyasası İşlemleri Kârı</t>
  </si>
  <si>
    <t>Türev Finansal İşlemlerden</t>
  </si>
  <si>
    <t>3.6</t>
  </si>
  <si>
    <t>Kambiyo İşlemleri Kârı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</si>
  <si>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</si>
  <si>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</si>
  <si>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</si>
  <si>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</si>
  <si>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</si>
  <si>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</si>
  <si>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</si>
  <si>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</si>
  <si>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</si>
  <si>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</si>
  <si>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</si>
  <si>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</si>
  <si>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</si>
  <si>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</si>
  <si>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</si>
  <si>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</si>
  <si>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</si>
  <si>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</si>
  <si>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</si>
  <si>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</si>
  <si>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</si>
  <si>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</si>
  <si>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</si>
  <si>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</si>
  <si>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</si>
  <si>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</si>
  <si>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</si>
  <si>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</si>
  <si>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</si>
  <si>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</si>
  <si>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</si>
  <si>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</si>
  <si>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</si>
  <si>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</si>
  <si>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</si>
  <si>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</si>
  <si>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>Sermaye</t>
  </si>
  <si>
    <t>İhraç Primleri</t>
  </si>
  <si>
    <t>İptal Kârları</t>
  </si>
  <si>
    <t>Yedekleri</t>
  </si>
  <si>
    <t>Kârı / (Zararı)</t>
  </si>
  <si>
    <t>Özkaynak</t>
  </si>
  <si>
    <t>5.1</t>
  </si>
  <si>
    <t>5.2</t>
  </si>
  <si>
    <t>Nakden Gerçekleştirilen Sermaye Artırımı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</si>
  <si>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</si>
  <si>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</si>
  <si>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</si>
  <si>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</si>
  <si>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</si>
  <si>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</si>
  <si>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</si>
  <si>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>17.1</t>
  </si>
  <si>
    <t>17.2</t>
  </si>
  <si>
    <t>Notlar</t>
  </si>
  <si>
    <t>Bağımsız Denetimden Geçmiş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</si>
  <si>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</si>
  <si>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</si>
  <si>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</si>
  <si>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</si>
  <si>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</si>
  <si>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</si>
  <si>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</si>
  <si>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</si>
  <si>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</si>
  <si>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</si>
  <si>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</si>
  <si>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</si>
  <si>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</si>
  <si>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</si>
  <si>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</si>
  <si>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</si>
  <si>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</si>
  <si>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</si>
  <si>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</si>
  <si>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</si>
  <si>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</si>
  <si>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</si>
  <si>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</si>
  <si>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</si>
  <si>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</si>
  <si>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</si>
  <si>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</si>
  <si>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</si>
  <si>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</si>
  <si>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</si>
  <si>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</si>
  <si>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</si>
  <si>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</si>
  <si>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</si>
  <si>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</si>
  <si>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</si>
  <si>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</si>
  <si>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</si>
  <si>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</si>
  <si>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</si>
  <si>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</si>
  <si>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</si>
  <si>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</si>
  <si>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</si>
  <si>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</si>
  <si>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</si>
  <si>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</si>
  <si>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</si>
  <si>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</si>
  <si>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</si>
  <si>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</si>
  <si>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</si>
  <si>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</si>
  <si>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</si>
  <si>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</si>
  <si>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</si>
  <si>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</si>
  <si>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</si>
  <si>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</si>
  <si>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</si>
  <si>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</si>
  <si>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</si>
  <si>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XIX.</t>
  </si>
  <si>
    <t>CARİ DÖNEM</t>
  </si>
  <si>
    <t>Bağımsız Denetimden Geçmemiş</t>
  </si>
  <si>
    <t>Bin Adet Hisse Başına Kar/ (Zarar) (Kuruş)</t>
  </si>
  <si>
    <t>1 Ocak - 31 Mart 2013</t>
  </si>
  <si>
    <t xml:space="preserve"> 31 Aralık 2013</t>
  </si>
  <si>
    <t>1.3</t>
  </si>
  <si>
    <t>1.4</t>
  </si>
  <si>
    <t>1.5</t>
  </si>
  <si>
    <t>PEŞİN ÖDENMİŞ GİDERLER</t>
  </si>
  <si>
    <t>CARİ DÖNEM VERGİ VARLIĞI</t>
  </si>
  <si>
    <t>IXX.</t>
  </si>
  <si>
    <t>ERTELENMİŞ GELİRLER</t>
  </si>
  <si>
    <t>CARİ DÖNEM VERGİ BORCU</t>
  </si>
  <si>
    <t>15.1</t>
  </si>
  <si>
    <t>15.2</t>
  </si>
  <si>
    <t>Kar veya Zararda Yeniden Sınıflandırılmayacak Birikmiş Diğer Kapsamlı Gelirler veya Giderler</t>
  </si>
  <si>
    <t>Kar veya Zararda Yeniden Sınıflandırılacak Birikmiş Diğer Kapsamlı Gelirler veya Giderler</t>
  </si>
  <si>
    <t xml:space="preserve">DİĞER BORÇLAR  </t>
  </si>
  <si>
    <t>FİNANSMAN KREDİLERİ</t>
  </si>
  <si>
    <t>Tüketici Kredileri</t>
  </si>
  <si>
    <t>Kredi Kartları</t>
  </si>
  <si>
    <t>Taksitli Ticari Krediler</t>
  </si>
  <si>
    <t>KİRALAMA İŞLEMLERİ</t>
  </si>
  <si>
    <t>Kiralama İşlemlerindan Alacaklar</t>
  </si>
  <si>
    <t>8.1.1</t>
  </si>
  <si>
    <t>Finansal Kiralama Alacakları</t>
  </si>
  <si>
    <t>8.1.2</t>
  </si>
  <si>
    <t>Faaliyet Kiralaması Alacakları</t>
  </si>
  <si>
    <t>8.1.3</t>
  </si>
  <si>
    <t>Kiralama Konusu Yapılmakta Olan Yatırımlar</t>
  </si>
  <si>
    <t>Kiralama İşlemleri İçin Verilen Avanslar</t>
  </si>
  <si>
    <t>DİĞER ALACAKLAR</t>
  </si>
  <si>
    <t>10.1</t>
  </si>
  <si>
    <t xml:space="preserve">Takipteki Finansman Kredileri </t>
  </si>
  <si>
    <t>Takipteki Kiralama İşlemlerinden Alacaklar</t>
  </si>
  <si>
    <t>10.2</t>
  </si>
  <si>
    <t>Özel Karşılıklar (-)</t>
  </si>
  <si>
    <t>RİSKTEN KORUNMA AMAÇLI TÜREV FİNANSAL VARLIKLAR</t>
  </si>
  <si>
    <t>XX.</t>
  </si>
  <si>
    <t>XXI.</t>
  </si>
  <si>
    <t>XXII.</t>
  </si>
  <si>
    <t>22.1</t>
  </si>
  <si>
    <t>22.2</t>
  </si>
  <si>
    <t xml:space="preserve">KİRALAMA İŞLEMLERİNDEN BORÇLAR </t>
  </si>
  <si>
    <t>Finansal Kiralama Borçları</t>
  </si>
  <si>
    <t>Faaliyet Kiralaması Borçları</t>
  </si>
  <si>
    <t>Ertelenmiş Finansal Kiralama Giderleri ( - )</t>
  </si>
  <si>
    <t>5.3</t>
  </si>
  <si>
    <t xml:space="preserve">X. </t>
  </si>
  <si>
    <t>10.3</t>
  </si>
  <si>
    <t>ARA TOPLAM</t>
  </si>
  <si>
    <t>16.2.1</t>
  </si>
  <si>
    <t>16.2.2</t>
  </si>
  <si>
    <t>16.2.3</t>
  </si>
  <si>
    <t>16.4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</si>
  <si>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</si>
  <si>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</si>
  <si>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</si>
  <si>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</si>
  <si>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</si>
  <si>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</si>
  <si>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</si>
  <si>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</si>
  <si>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DÖNEM KARI/ZARARI</t>
  </si>
  <si>
    <t>DİĞER KAPSAMLI GELİRLER</t>
  </si>
  <si>
    <t>Kar veya Zararda Yeniden Sınıflandırılmayacaklar</t>
  </si>
  <si>
    <t>2.1.1</t>
  </si>
  <si>
    <t>Maddi Duran Varlıklar Yeniden Değerleme Artışları/Azalışları</t>
  </si>
  <si>
    <t>2.1.2</t>
  </si>
  <si>
    <t>Maddi Olmayan Duran Varlıklar Yeniden Değerleme Artışları/Azalışları</t>
  </si>
  <si>
    <t>2.1.3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</si>
  <si>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</si>
  <si>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</si>
  <si>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</si>
  <si>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</si>
  <si>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</si>
  <si>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2.1.5.1</t>
  </si>
  <si>
    <t>Dönem Vergi Gideri/Geliri</t>
  </si>
  <si>
    <t>2.1.5.2</t>
  </si>
  <si>
    <t>Ertelenmiş Vergi Gideri/Geliri</t>
  </si>
  <si>
    <t>Kâr veya Zararda Yeniden Sınıflandırılacaklar</t>
  </si>
  <si>
    <t>2.2.1</t>
  </si>
  <si>
    <t>Yabancı Para Çevirim Farkları</t>
  </si>
  <si>
    <t>2.2.2</t>
  </si>
  <si>
    <t>Satılmaya Hazır Finansal Varlıkların Yeniden Değerleme ve/veya Sınıflandırma Gelirleri/Giderleri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</si>
  <si>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</si>
  <si>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</si>
  <si>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</si>
  <si>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</si>
  <si>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</si>
  <si>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</si>
  <si>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</si>
  <si>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</si>
  <si>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2.2.6.1</t>
  </si>
  <si>
    <t>2.2.6.2</t>
  </si>
  <si>
    <t>TOPLAM KAPSAMLI GELİR (I+II)</t>
  </si>
  <si>
    <t>KAR VEYA ZARAR VE DİĞER KAPSAMLI GELİR TABLOSU</t>
  </si>
  <si>
    <t>Ödenen Faizler/Kiralama Giderleri</t>
  </si>
  <si>
    <t>YATIRIM FAALİYETLERİNDEN KAYNAKLANAN NAKİT AKIŞLARI</t>
  </si>
  <si>
    <t>ÖZKAYNAK KALEMLERİNDEKİ DEĞİŞİKLİKLER</t>
  </si>
  <si>
    <t>BİN YENİ TÜRK LİRASI</t>
  </si>
  <si>
    <t xml:space="preserve">Kâr veya Zararda Yeniden Sınıflandırılmayacak </t>
  </si>
  <si>
    <t xml:space="preserve">Kâr veya Zararda Yeniden Sınıflandırılacak </t>
  </si>
  <si>
    <t>Birikmiş Diğer Kapsamlı Gelirler ve Giderler</t>
  </si>
  <si>
    <t>Diğer Sermaye</t>
  </si>
  <si>
    <t>Kar</t>
  </si>
  <si>
    <t xml:space="preserve">Yasal </t>
  </si>
  <si>
    <t>Diğer Kar</t>
  </si>
  <si>
    <t xml:space="preserve">Dönem </t>
  </si>
  <si>
    <t xml:space="preserve">Dönem Net  </t>
  </si>
  <si>
    <t>Yedekler</t>
  </si>
  <si>
    <t>Kar veya Zararı</t>
  </si>
  <si>
    <t xml:space="preserve">ÖNCEKİ DÖNEM </t>
  </si>
  <si>
    <t>Dönem Başı Bakiyesi</t>
  </si>
  <si>
    <t xml:space="preserve">Hataların Düzeltilmesinin Etkisi </t>
  </si>
  <si>
    <t>Yeni Bakiye (I+II)</t>
  </si>
  <si>
    <t>Toplam Kapsamlı Gelir</t>
  </si>
  <si>
    <t>İç Kaynaklardan Gerçekleştirilen Sermaye Artırımı</t>
  </si>
  <si>
    <t>Diğer Değişiklikler Nedemiyle Artış /Azalış</t>
  </si>
  <si>
    <t>12.1</t>
  </si>
  <si>
    <t>12.2</t>
  </si>
  <si>
    <t>12.3</t>
  </si>
  <si>
    <t xml:space="preserve">Önceki Dönem Sonu Bakiyesi </t>
  </si>
  <si>
    <t>1, Duran varlıklar birikmiş yeniden değerleme artışları/azalışları,</t>
  </si>
  <si>
    <t>2, Tanımlanmış fayda planlarının birikmiş yeniden ölçüm kazançları/kayıpları,</t>
  </si>
  <si>
    <t>3,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</si>
  <si>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4, Yabancı para çevirim farkları,</t>
  </si>
  <si>
    <t>5, Satılmaya hazır finansal varlıkların birikmiş yeniden değerleme ve/veya sınıflandırma kazançları/kayıpları,</t>
  </si>
  <si>
    <t>6,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</si>
  <si>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</si>
  <si>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KAR VEYA ZARAR TABLOSU</t>
  </si>
  <si>
    <t>FİNANSMAN KREDİLERİNDEN GELİRLER</t>
  </si>
  <si>
    <t>Finansman Kredilerinden Alınan Faizler</t>
  </si>
  <si>
    <t>Finansman Kredilerinden Alınan Ücret ve Komisyonlar</t>
  </si>
  <si>
    <t>KİRALAMA GELİRLERİ</t>
  </si>
  <si>
    <t>Finansal Kiralama Gelirleri</t>
  </si>
  <si>
    <t>1.6</t>
  </si>
  <si>
    <t>Faaliyet Kiralaması Gelirleri</t>
  </si>
  <si>
    <t>1.7</t>
  </si>
  <si>
    <t>Kiralama İşlemlerinden Alınan Ücret ve Komisyonlar</t>
  </si>
  <si>
    <t>BRÜT K/Z (I+II)</t>
  </si>
  <si>
    <t>BRÜT FAALİYET K/Z (III+IV)</t>
  </si>
  <si>
    <t>6.3.1</t>
  </si>
  <si>
    <t>6.3.2</t>
  </si>
  <si>
    <t>6.3.3</t>
  </si>
  <si>
    <t>6.3.4</t>
  </si>
  <si>
    <t>6.5.1</t>
  </si>
  <si>
    <t>6.5.2</t>
  </si>
  <si>
    <t>6.6</t>
  </si>
  <si>
    <t>6.7</t>
  </si>
  <si>
    <t>8.2.1</t>
  </si>
  <si>
    <t>8.2.2</t>
  </si>
  <si>
    <t>8.2.3</t>
  </si>
  <si>
    <t>8.2.4</t>
  </si>
  <si>
    <t>8.2.5</t>
  </si>
  <si>
    <t>8.4</t>
  </si>
  <si>
    <t>8.5</t>
  </si>
  <si>
    <t>15.3</t>
  </si>
  <si>
    <t>18.1</t>
  </si>
  <si>
    <t>18.2</t>
  </si>
  <si>
    <t>18.3</t>
  </si>
  <si>
    <t>ÖZKAYNAKLAR DEĞİŞİM TABLOSU</t>
  </si>
  <si>
    <t>Diğer Değişiklikler Nedeniyle Artış /Azalış</t>
  </si>
  <si>
    <t xml:space="preserve"> 31 Mart 2014</t>
  </si>
  <si>
    <t>31 MART 2014 TARİHİ İTİBARIYLA FİNANSAL DURUM TABLOSU</t>
  </si>
  <si>
    <t>31 MART 2014 TARİHİ İTİBARIYLA NAZIM HESAPLAR TABLOSU</t>
  </si>
  <si>
    <t>1 Ocak - 31 Mart 2014</t>
  </si>
  <si>
    <t>31 MART 2014 TARİHİNDE SONA EREN HESAP DÖNEMİNE AİT</t>
  </si>
  <si>
    <t>(Bağımsız Denetimden Geçmemiş)</t>
  </si>
  <si>
    <t>Dönem Sonu Bakiyesi (31 Mart 2013) (III+IV+…...+XI+XII)</t>
  </si>
  <si>
    <t>Dönem Sonu Bakiyesi (31 Mart 2014) (III+IV+…...+XI+XII)</t>
  </si>
  <si>
    <t>27.1</t>
  </si>
  <si>
    <t>27.2</t>
  </si>
  <si>
    <t>27.3</t>
  </si>
  <si>
    <t>27.4</t>
  </si>
  <si>
    <t>27.5</t>
  </si>
  <si>
    <t>GARANTİ FAKTORİNG HİZMETLERİ A.Ş.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</si>
</sst>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  <numFmt numFmtId="256" formatCode="0.0"/>
  </numFmts>
  <fonts count="176">
    <font>
      <sz val="10"/>
      <name val="Comic Sans MS"/>
      <family val="0"/>
    </font>
    <font>
      <sz val="10"/>
      <color indexed="8"/>
      <name val="Calibri"/>
      <family val="2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10"/>
      <name val="Times New Roman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26"/>
      <name val="Times New Roman"/>
      <family val="1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11"/>
      <name val="MS Sans Serif"/>
      <family val="2"/>
    </font>
    <font>
      <sz val="11"/>
      <name val="Times New Roman Tur"/>
      <family val="0"/>
    </font>
    <font>
      <sz val="12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9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5" fillId="0" borderId="0" applyFont="0" applyFill="0" applyBorder="0" applyAlignment="0" applyProtection="0"/>
    <xf numFmtId="179" fontId="35" fillId="0" borderId="1" applyFill="0" applyBorder="0" applyProtection="0">
      <alignment horizontal="right"/>
    </xf>
    <xf numFmtId="180" fontId="35" fillId="0" borderId="1" applyFill="0" applyBorder="0" applyProtection="0">
      <alignment horizontal="right"/>
    </xf>
    <xf numFmtId="181" fontId="35" fillId="0" borderId="1" applyFill="0" applyBorder="0" applyProtection="0">
      <alignment horizontal="right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0" borderId="0">
      <alignment/>
      <protection/>
    </xf>
    <xf numFmtId="0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4" fontId="35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184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7" fillId="0" borderId="0" applyFont="0" applyFill="0" applyBorder="0" applyAlignment="0" applyProtection="0"/>
    <xf numFmtId="41" fontId="40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77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7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6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33" fillId="0" borderId="0" applyFont="0" applyFill="0" applyBorder="0" applyAlignment="0" applyProtection="0"/>
    <xf numFmtId="183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4" fontId="35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0" fontId="3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37" fillId="0" borderId="0" applyFont="0" applyFill="0" applyBorder="0" applyAlignment="0" applyProtection="0"/>
    <xf numFmtId="177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85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5" fillId="0" borderId="0" applyFont="0" applyFill="0" applyBorder="0" applyAlignment="0" applyProtection="0"/>
    <xf numFmtId="41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6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90" fontId="39" fillId="0" borderId="0" applyFont="0" applyFill="0" applyBorder="0" applyAlignment="0" applyProtection="0"/>
    <xf numFmtId="19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2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93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92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193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3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6" fontId="4" fillId="0" borderId="0" applyFont="0" applyFill="0" applyBorder="0" applyAlignment="0" applyProtection="0"/>
    <xf numFmtId="190" fontId="39" fillId="0" borderId="0" applyFont="0" applyFill="0" applyBorder="0" applyAlignment="0" applyProtection="0"/>
    <xf numFmtId="19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5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90" fontId="39" fillId="0" borderId="0" applyFont="0" applyFill="0" applyBorder="0" applyAlignment="0" applyProtection="0"/>
    <xf numFmtId="183" fontId="38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4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77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92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41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39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5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82" fontId="4" fillId="0" borderId="0" applyFont="0" applyFill="0" applyBorder="0" applyAlignment="0" applyProtection="0"/>
    <xf numFmtId="3" fontId="33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8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3" fontId="33" fillId="0" borderId="0" applyFont="0" applyFill="0" applyBorder="0" applyAlignment="0" applyProtection="0"/>
    <xf numFmtId="185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4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2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37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86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186" fontId="37" fillId="0" borderId="0" applyFont="0" applyFill="0" applyBorder="0" applyAlignment="0" applyProtection="0"/>
    <xf numFmtId="190" fontId="3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192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7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7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77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29" fillId="0" borderId="0">
      <alignment horizontal="left" wrapText="1"/>
      <protection/>
    </xf>
    <xf numFmtId="190" fontId="39" fillId="0" borderId="0" applyFont="0" applyFill="0" applyBorder="0" applyAlignment="0" applyProtection="0"/>
    <xf numFmtId="190" fontId="42" fillId="0" borderId="0" applyFont="0" applyFill="0" applyBorder="0" applyAlignment="0" applyProtection="0"/>
    <xf numFmtId="19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2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5" fillId="0" borderId="0" applyFont="0" applyFill="0" applyBorder="0" applyAlignment="0" applyProtection="0"/>
    <xf numFmtId="172" fontId="4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8" fontId="42" fillId="0" borderId="0" applyFont="0" applyFill="0" applyBorder="0" applyAlignment="0" applyProtection="0"/>
    <xf numFmtId="191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86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8" fillId="0" borderId="0" applyFont="0" applyFill="0" applyBorder="0" applyAlignment="0" applyProtection="0"/>
    <xf numFmtId="193" fontId="35" fillId="0" borderId="0" applyFont="0" applyFill="0" applyBorder="0" applyAlignment="0" applyProtection="0"/>
    <xf numFmtId="188" fontId="29" fillId="0" borderId="0" applyFont="0" applyFill="0" applyBorder="0" applyAlignment="0" applyProtection="0"/>
    <xf numFmtId="194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186" fontId="4" fillId="0" borderId="0" applyFont="0" applyFill="0" applyBorder="0" applyAlignment="0" applyProtection="0"/>
    <xf numFmtId="3" fontId="3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3" fillId="0" borderId="0" applyFont="0" applyFill="0" applyBorder="0" applyAlignment="0" applyProtection="0"/>
    <xf numFmtId="177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87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6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3" fontId="33" fillId="0" borderId="0" applyFont="0" applyFill="0" applyBorder="0" applyAlignment="0" applyProtection="0"/>
    <xf numFmtId="186" fontId="37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4" fillId="0" borderId="0" applyFont="0" applyFill="0" applyBorder="0" applyAlignment="0" applyProtection="0"/>
    <xf numFmtId="186" fontId="37" fillId="0" borderId="0" applyFont="0" applyFill="0" applyBorder="0" applyAlignment="0" applyProtection="0"/>
    <xf numFmtId="4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3" fontId="3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3" fillId="0" borderId="0" applyFont="0" applyFill="0" applyBorder="0" applyAlignment="0" applyProtection="0"/>
    <xf numFmtId="177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85" fontId="29" fillId="0" borderId="0" applyFont="0" applyFill="0" applyBorder="0" applyAlignment="0" applyProtection="0"/>
    <xf numFmtId="44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37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91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5" fillId="0" borderId="0" applyFont="0" applyFill="0" applyBorder="0" applyAlignment="0" applyProtection="0"/>
    <xf numFmtId="182" fontId="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" fontId="35" fillId="0" borderId="0" applyFont="0" applyFill="0" applyBorder="0" applyAlignment="0" applyProtection="0"/>
    <xf numFmtId="192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185" fontId="29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87" fontId="38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5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>
      <alignment/>
      <protection/>
    </xf>
    <xf numFmtId="44" fontId="43" fillId="0" borderId="0" applyFont="0" applyFill="0" applyBorder="0" applyAlignment="0" applyProtection="0"/>
    <xf numFmtId="41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90" fontId="39" fillId="0" borderId="0" applyFont="0" applyFill="0" applyBorder="0" applyAlignment="0" applyProtection="0"/>
    <xf numFmtId="4" fontId="35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184" fontId="29" fillId="0" borderId="0" applyFont="0" applyFill="0" applyBorder="0" applyAlignment="0" applyProtection="0"/>
    <xf numFmtId="40" fontId="3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5" fillId="0" borderId="0" applyFont="0" applyFill="0" applyBorder="0" applyAlignment="0" applyProtection="0"/>
    <xf numFmtId="185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37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44" fillId="0" borderId="0">
      <alignment/>
      <protection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/>
      <protection/>
    </xf>
    <xf numFmtId="185" fontId="29" fillId="0" borderId="0" applyFont="0" applyFill="0" applyBorder="0" applyAlignment="0" applyProtection="0"/>
    <xf numFmtId="44" fontId="43" fillId="0" borderId="0" applyFont="0" applyFill="0" applyBorder="0" applyAlignment="0" applyProtection="0"/>
    <xf numFmtId="19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9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7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35" fillId="0" borderId="0" applyFont="0" applyFill="0" applyBorder="0" applyAlignment="0" applyProtection="0"/>
    <xf numFmtId="186" fontId="3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33" fillId="0" borderId="0" applyFont="0" applyFill="0" applyBorder="0" applyAlignment="0" applyProtection="0"/>
    <xf numFmtId="183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45" fillId="16" borderId="0">
      <alignment/>
      <protection/>
    </xf>
    <xf numFmtId="184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3" fontId="33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93" fontId="35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7" fontId="38" fillId="0" borderId="0" applyFont="0" applyFill="0" applyBorder="0" applyAlignment="0" applyProtection="0"/>
    <xf numFmtId="191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6" fontId="4" fillId="0" borderId="0" applyFont="0" applyFill="0" applyBorder="0" applyAlignment="0" applyProtection="0"/>
    <xf numFmtId="190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5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1" fontId="29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3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190" fontId="39" fillId="0" borderId="0" applyFont="0" applyFill="0" applyBorder="0" applyAlignment="0" applyProtection="0"/>
    <xf numFmtId="193" fontId="35" fillId="0" borderId="0" applyFont="0" applyFill="0" applyBorder="0" applyAlignment="0" applyProtection="0"/>
    <xf numFmtId="194" fontId="4" fillId="0" borderId="0" applyFont="0" applyFill="0" applyBorder="0" applyAlignment="0" applyProtection="0"/>
    <xf numFmtId="187" fontId="38" fillId="0" borderId="0" applyFont="0" applyFill="0" applyBorder="0" applyAlignment="0" applyProtection="0"/>
    <xf numFmtId="177" fontId="29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29" fillId="0" borderId="0" applyFont="0" applyFill="0" applyBorder="0" applyAlignment="0" applyProtection="0"/>
    <xf numFmtId="182" fontId="37" fillId="0" borderId="0" applyFont="0" applyFill="0" applyBorder="0" applyAlignment="0" applyProtection="0"/>
    <xf numFmtId="195" fontId="41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4" fillId="0" borderId="0" applyFont="0" applyFill="0" applyBorder="0" applyAlignment="0" applyProtection="0"/>
    <xf numFmtId="0" fontId="35" fillId="0" borderId="0">
      <alignment/>
      <protection/>
    </xf>
    <xf numFmtId="44" fontId="43" fillId="0" borderId="0" applyFont="0" applyFill="0" applyBorder="0" applyAlignment="0" applyProtection="0"/>
    <xf numFmtId="185" fontId="29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29" fillId="4" borderId="0">
      <alignment/>
      <protection/>
    </xf>
    <xf numFmtId="0" fontId="1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10" fontId="29" fillId="0" borderId="0">
      <alignment horizontal="center"/>
      <protection/>
    </xf>
    <xf numFmtId="0" fontId="156" fillId="17" borderId="0" applyNumberFormat="0" applyBorder="0" applyAlignment="0" applyProtection="0"/>
    <xf numFmtId="0" fontId="156" fillId="18" borderId="0" applyNumberFormat="0" applyBorder="0" applyAlignment="0" applyProtection="0"/>
    <xf numFmtId="0" fontId="156" fillId="19" borderId="0" applyNumberFormat="0" applyBorder="0" applyAlignment="0" applyProtection="0"/>
    <xf numFmtId="0" fontId="156" fillId="20" borderId="0" applyNumberFormat="0" applyBorder="0" applyAlignment="0" applyProtection="0"/>
    <xf numFmtId="0" fontId="156" fillId="21" borderId="0" applyNumberFormat="0" applyBorder="0" applyAlignment="0" applyProtection="0"/>
    <xf numFmtId="0" fontId="156" fillId="22" borderId="0" applyNumberFormat="0" applyBorder="0" applyAlignment="0" applyProtection="0"/>
    <xf numFmtId="43" fontId="33" fillId="0" borderId="0" applyFont="0" applyFill="0" applyBorder="0" applyAlignment="0" applyProtection="0"/>
    <xf numFmtId="187" fontId="38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56" fillId="23" borderId="0" applyNumberFormat="0" applyBorder="0" applyAlignment="0" applyProtection="0"/>
    <xf numFmtId="0" fontId="156" fillId="24" borderId="0" applyNumberFormat="0" applyBorder="0" applyAlignment="0" applyProtection="0"/>
    <xf numFmtId="0" fontId="156" fillId="25" borderId="0" applyNumberFormat="0" applyBorder="0" applyAlignment="0" applyProtection="0"/>
    <xf numFmtId="0" fontId="156" fillId="26" borderId="0" applyNumberFormat="0" applyBorder="0" applyAlignment="0" applyProtection="0"/>
    <xf numFmtId="0" fontId="156" fillId="27" borderId="0" applyNumberFormat="0" applyBorder="0" applyAlignment="0" applyProtection="0"/>
    <xf numFmtId="0" fontId="156" fillId="28" borderId="0" applyNumberFormat="0" applyBorder="0" applyAlignment="0" applyProtection="0"/>
    <xf numFmtId="0" fontId="157" fillId="29" borderId="0" applyNumberFormat="0" applyBorder="0" applyAlignment="0" applyProtection="0"/>
    <xf numFmtId="0" fontId="157" fillId="30" borderId="0" applyNumberFormat="0" applyBorder="0" applyAlignment="0" applyProtection="0"/>
    <xf numFmtId="0" fontId="157" fillId="31" borderId="0" applyNumberFormat="0" applyBorder="0" applyAlignment="0" applyProtection="0"/>
    <xf numFmtId="0" fontId="157" fillId="32" borderId="0" applyNumberFormat="0" applyBorder="0" applyAlignment="0" applyProtection="0"/>
    <xf numFmtId="0" fontId="157" fillId="33" borderId="0" applyNumberFormat="0" applyBorder="0" applyAlignment="0" applyProtection="0"/>
    <xf numFmtId="0" fontId="157" fillId="34" borderId="0" applyNumberFormat="0" applyBorder="0" applyAlignment="0" applyProtection="0"/>
    <xf numFmtId="0" fontId="48" fillId="0" borderId="0" applyNumberFormat="0" applyFill="0" applyBorder="0">
      <alignment/>
      <protection/>
    </xf>
    <xf numFmtId="3" fontId="49" fillId="0" borderId="0">
      <alignment/>
      <protection/>
    </xf>
    <xf numFmtId="199" fontId="29" fillId="0" borderId="0" applyFont="0" applyFill="0" applyBorder="0" applyAlignment="0" applyProtection="0"/>
    <xf numFmtId="197" fontId="35" fillId="0" borderId="0" applyFont="0" applyFill="0" applyBorder="0" applyAlignment="0" applyProtection="0"/>
    <xf numFmtId="0" fontId="157" fillId="35" borderId="0" applyNumberFormat="0" applyBorder="0" applyAlignment="0" applyProtection="0"/>
    <xf numFmtId="0" fontId="157" fillId="36" borderId="0" applyNumberFormat="0" applyBorder="0" applyAlignment="0" applyProtection="0"/>
    <xf numFmtId="0" fontId="157" fillId="37" borderId="0" applyNumberFormat="0" applyBorder="0" applyAlignment="0" applyProtection="0"/>
    <xf numFmtId="0" fontId="157" fillId="38" borderId="0" applyNumberFormat="0" applyBorder="0" applyAlignment="0" applyProtection="0"/>
    <xf numFmtId="0" fontId="157" fillId="39" borderId="0" applyNumberFormat="0" applyBorder="0" applyAlignment="0" applyProtection="0"/>
    <xf numFmtId="0" fontId="157" fillId="40" borderId="0" applyNumberFormat="0" applyBorder="0" applyAlignment="0" applyProtection="0"/>
    <xf numFmtId="0" fontId="50" fillId="0" borderId="0">
      <alignment/>
      <protection/>
    </xf>
    <xf numFmtId="0" fontId="30" fillId="0" borderId="2" applyNumberFormat="0" applyFont="0" applyBorder="0" applyAlignment="0">
      <protection locked="0"/>
    </xf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52" fillId="0" borderId="0">
      <alignment horizontal="left"/>
      <protection/>
    </xf>
    <xf numFmtId="0" fontId="53" fillId="0" borderId="0">
      <alignment horizontal="center" wrapText="1"/>
      <protection locked="0"/>
    </xf>
    <xf numFmtId="0" fontId="29" fillId="0" borderId="0" applyFont="0" applyBorder="0" applyAlignment="0">
      <protection/>
    </xf>
    <xf numFmtId="200" fontId="29" fillId="0" borderId="0" applyFont="0" applyFill="0" applyBorder="0">
      <alignment horizontal="left"/>
      <protection/>
    </xf>
    <xf numFmtId="0" fontId="40" fillId="0" borderId="0">
      <alignment/>
      <protection/>
    </xf>
    <xf numFmtId="0" fontId="29" fillId="12" borderId="0">
      <alignment/>
      <protection/>
    </xf>
    <xf numFmtId="0" fontId="158" fillId="41" borderId="0" applyNumberFormat="0" applyBorder="0" applyAlignment="0" applyProtection="0"/>
    <xf numFmtId="0" fontId="54" fillId="0" borderId="3" applyNumberFormat="0" applyFill="0" applyAlignment="0" applyProtection="0"/>
    <xf numFmtId="37" fontId="55" fillId="0" borderId="0">
      <alignment horizontal="centerContinuous" wrapText="1"/>
      <protection/>
    </xf>
    <xf numFmtId="201" fontId="56" fillId="42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>
      <alignment/>
      <protection/>
    </xf>
    <xf numFmtId="20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0" fontId="29" fillId="0" borderId="0">
      <alignment/>
      <protection/>
    </xf>
    <xf numFmtId="0" fontId="60" fillId="0" borderId="8" applyNumberFormat="0" applyBorder="0" applyAlignment="0" applyProtection="0"/>
    <xf numFmtId="0" fontId="61" fillId="43" borderId="8" applyNumberFormat="0" applyBorder="0" applyAlignment="0" applyProtection="0"/>
    <xf numFmtId="38" fontId="29" fillId="44" borderId="2">
      <alignment/>
      <protection locked="0"/>
    </xf>
    <xf numFmtId="176" fontId="29" fillId="44" borderId="2">
      <alignment/>
      <protection locked="0"/>
    </xf>
    <xf numFmtId="49" fontId="29" fillId="44" borderId="2">
      <alignment horizontal="left"/>
      <protection locked="0"/>
    </xf>
    <xf numFmtId="38" fontId="29" fillId="0" borderId="2">
      <alignment/>
      <protection/>
    </xf>
    <xf numFmtId="38" fontId="30" fillId="0" borderId="2">
      <alignment/>
      <protection/>
    </xf>
    <xf numFmtId="176" fontId="29" fillId="0" borderId="2">
      <alignment/>
      <protection/>
    </xf>
    <xf numFmtId="40" fontId="29" fillId="0" borderId="2">
      <alignment/>
      <protection/>
    </xf>
    <xf numFmtId="0" fontId="30" fillId="0" borderId="2" applyNumberFormat="0">
      <alignment horizontal="center"/>
      <protection/>
    </xf>
    <xf numFmtId="38" fontId="30" fillId="45" borderId="2" applyNumberFormat="0" applyFont="0" applyBorder="0" applyAlignment="0">
      <protection/>
    </xf>
    <xf numFmtId="0" fontId="29" fillId="0" borderId="2" applyNumberFormat="0">
      <alignment/>
      <protection/>
    </xf>
    <xf numFmtId="0" fontId="30" fillId="0" borderId="2" applyNumberFormat="0">
      <alignment/>
      <protection/>
    </xf>
    <xf numFmtId="0" fontId="29" fillId="0" borderId="2" applyNumberFormat="0">
      <alignment horizontal="right"/>
      <protection/>
    </xf>
    <xf numFmtId="38" fontId="30" fillId="0" borderId="9">
      <alignment vertical="center"/>
      <protection/>
    </xf>
    <xf numFmtId="38" fontId="30" fillId="0" borderId="10">
      <alignment horizontal="left" vertical="center"/>
      <protection/>
    </xf>
    <xf numFmtId="0" fontId="33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203" fontId="62" fillId="0" borderId="0" applyFill="0" applyBorder="0" applyAlignment="0">
      <protection/>
    </xf>
    <xf numFmtId="204" fontId="62" fillId="0" borderId="0" applyFill="0" applyBorder="0" applyAlignment="0">
      <protection/>
    </xf>
    <xf numFmtId="205" fontId="62" fillId="0" borderId="0" applyFill="0" applyBorder="0" applyAlignment="0">
      <protection/>
    </xf>
    <xf numFmtId="206" fontId="62" fillId="0" borderId="0" applyFill="0" applyBorder="0" applyAlignment="0">
      <protection/>
    </xf>
    <xf numFmtId="207" fontId="62" fillId="0" borderId="0" applyFill="0" applyBorder="0" applyAlignment="0">
      <protection/>
    </xf>
    <xf numFmtId="203" fontId="62" fillId="0" borderId="0" applyFill="0" applyBorder="0" applyAlignment="0">
      <protection/>
    </xf>
    <xf numFmtId="208" fontId="62" fillId="0" borderId="0" applyFill="0" applyBorder="0" applyAlignment="0">
      <protection/>
    </xf>
    <xf numFmtId="204" fontId="62" fillId="0" borderId="0" applyFill="0" applyBorder="0" applyAlignment="0">
      <protection/>
    </xf>
    <xf numFmtId="0" fontId="159" fillId="46" borderId="11" applyNumberFormat="0" applyAlignment="0" applyProtection="0"/>
    <xf numFmtId="0" fontId="29" fillId="0" borderId="0">
      <alignment/>
      <protection/>
    </xf>
    <xf numFmtId="0" fontId="160" fillId="47" borderId="12" applyNumberFormat="0" applyAlignment="0" applyProtection="0"/>
    <xf numFmtId="0" fontId="63" fillId="0" borderId="13">
      <alignment horizontal="center"/>
      <protection/>
    </xf>
    <xf numFmtId="43" fontId="0" fillId="0" borderId="0" applyFont="0" applyFill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41" fontId="0" fillId="0" borderId="0" applyFont="0" applyFill="0" applyBorder="0" applyAlignment="0" applyProtection="0"/>
    <xf numFmtId="175" fontId="33" fillId="0" borderId="0" applyFont="0" applyFill="0" applyBorder="0" applyAlignment="0" applyProtection="0"/>
    <xf numFmtId="20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210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35" fillId="0" borderId="0">
      <alignment/>
      <protection/>
    </xf>
    <xf numFmtId="0" fontId="65" fillId="0" borderId="0" applyNumberFormat="0" applyAlignment="0">
      <protection/>
    </xf>
    <xf numFmtId="0" fontId="66" fillId="0" borderId="0" applyNumberFormat="0" applyAlignment="0">
      <protection/>
    </xf>
    <xf numFmtId="21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67" fillId="16" borderId="2" applyNumberFormat="0" applyBorder="0" applyAlignment="0" applyProtection="0"/>
    <xf numFmtId="215" fontId="29" fillId="43" borderId="0" applyFont="0" applyBorder="0">
      <alignment/>
      <protection/>
    </xf>
    <xf numFmtId="0" fontId="68" fillId="0" borderId="0">
      <alignment/>
      <protection/>
    </xf>
    <xf numFmtId="0" fontId="69" fillId="43" borderId="14" applyNumberFormat="0" applyAlignment="0" applyProtection="0"/>
    <xf numFmtId="0" fontId="70" fillId="43" borderId="0">
      <alignment/>
      <protection/>
    </xf>
    <xf numFmtId="15" fontId="3" fillId="0" borderId="0">
      <alignment/>
      <protection/>
    </xf>
    <xf numFmtId="14" fontId="62" fillId="0" borderId="0" applyFill="0" applyBorder="0" applyAlignment="0">
      <protection/>
    </xf>
    <xf numFmtId="216" fontId="29" fillId="0" borderId="0">
      <alignment/>
      <protection locked="0"/>
    </xf>
    <xf numFmtId="38" fontId="3" fillId="0" borderId="15">
      <alignment vertical="center"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41" fontId="29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29" fillId="0" borderId="0" applyFont="0" applyFill="0" applyBorder="0" applyAlignment="0" applyProtection="0"/>
    <xf numFmtId="203" fontId="72" fillId="0" borderId="0" applyFill="0" applyBorder="0" applyAlignment="0">
      <protection/>
    </xf>
    <xf numFmtId="204" fontId="72" fillId="0" borderId="0" applyFill="0" applyBorder="0" applyAlignment="0">
      <protection/>
    </xf>
    <xf numFmtId="203" fontId="72" fillId="0" borderId="0" applyFill="0" applyBorder="0" applyAlignment="0">
      <protection/>
    </xf>
    <xf numFmtId="208" fontId="72" fillId="0" borderId="0" applyFill="0" applyBorder="0" applyAlignment="0">
      <protection/>
    </xf>
    <xf numFmtId="204" fontId="72" fillId="0" borderId="0" applyFill="0" applyBorder="0" applyAlignment="0">
      <protection/>
    </xf>
    <xf numFmtId="0" fontId="73" fillId="0" borderId="0" applyNumberFormat="0" applyAlignment="0">
      <protection/>
    </xf>
    <xf numFmtId="3" fontId="74" fillId="0" borderId="0" applyFill="0" applyBorder="0">
      <alignment horizontal="left"/>
      <protection locked="0"/>
    </xf>
    <xf numFmtId="38" fontId="29" fillId="0" borderId="0" applyFont="0" applyFill="0" applyBorder="0" applyAlignment="0" applyProtection="0"/>
    <xf numFmtId="0" fontId="75" fillId="0" borderId="16">
      <alignment horizontal="center"/>
      <protection/>
    </xf>
    <xf numFmtId="217" fontId="76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174" fontId="162" fillId="0" borderId="0" applyNumberFormat="0" applyFill="0" applyBorder="0" applyAlignment="0" applyProtection="0"/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11" fillId="0" borderId="0" applyNumberFormat="0" applyFill="0" applyBorder="0" applyProtection="0">
      <alignment vertical="top"/>
    </xf>
    <xf numFmtId="3" fontId="40" fillId="0" borderId="0">
      <alignment horizontal="right"/>
      <protection/>
    </xf>
    <xf numFmtId="220" fontId="77" fillId="0" borderId="0">
      <alignment/>
      <protection locked="0"/>
    </xf>
    <xf numFmtId="0" fontId="79" fillId="0" borderId="0">
      <alignment/>
      <protection/>
    </xf>
    <xf numFmtId="221" fontId="80" fillId="0" borderId="0" applyFill="0" applyBorder="0" applyProtection="0">
      <alignment horizontal="centerContinuous"/>
    </xf>
    <xf numFmtId="43" fontId="81" fillId="0" borderId="0" applyNumberFormat="0" applyFill="0" applyBorder="0" applyAlignment="0" applyProtection="0"/>
    <xf numFmtId="0" fontId="67" fillId="48" borderId="2" applyNumberFormat="0" applyBorder="0" applyAlignment="0" applyProtection="0"/>
    <xf numFmtId="0" fontId="82" fillId="7" borderId="17" applyNumberFormat="0" applyAlignment="0" applyProtection="0"/>
    <xf numFmtId="0" fontId="163" fillId="49" borderId="0" applyNumberFormat="0" applyBorder="0" applyAlignment="0" applyProtection="0"/>
    <xf numFmtId="38" fontId="33" fillId="43" borderId="0" applyNumberFormat="0" applyBorder="0" applyAlignment="0" applyProtection="0"/>
    <xf numFmtId="0" fontId="83" fillId="0" borderId="18">
      <alignment vertical="center"/>
      <protection/>
    </xf>
    <xf numFmtId="0" fontId="84" fillId="50" borderId="0">
      <alignment horizontal="center"/>
      <protection/>
    </xf>
    <xf numFmtId="0" fontId="85" fillId="0" borderId="19" applyNumberFormat="0" applyAlignment="0" applyProtection="0"/>
    <xf numFmtId="0" fontId="85" fillId="0" borderId="20">
      <alignment horizontal="left" vertical="center"/>
      <protection/>
    </xf>
    <xf numFmtId="49" fontId="86" fillId="51" borderId="0">
      <alignment horizontal="center" vertical="center"/>
      <protection/>
    </xf>
    <xf numFmtId="0" fontId="164" fillId="0" borderId="21" applyNumberFormat="0" applyFill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16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6" fillId="0" borderId="24" applyNumberFormat="0" applyFill="0" applyAlignment="0" applyProtection="0"/>
    <xf numFmtId="0" fontId="166" fillId="0" borderId="0" applyNumberFormat="0" applyFill="0" applyBorder="0" applyAlignment="0" applyProtection="0"/>
    <xf numFmtId="222" fontId="87" fillId="0" borderId="0">
      <alignment/>
      <protection locked="0"/>
    </xf>
    <xf numFmtId="222" fontId="87" fillId="0" borderId="0">
      <alignment/>
      <protection locked="0"/>
    </xf>
    <xf numFmtId="2" fontId="88" fillId="1" borderId="25">
      <alignment horizontal="left"/>
      <protection locked="0"/>
    </xf>
    <xf numFmtId="0" fontId="46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9" fillId="43" borderId="17" applyNumberFormat="0" applyAlignment="0" applyProtection="0"/>
    <xf numFmtId="0" fontId="35" fillId="0" borderId="0">
      <alignment/>
      <protection/>
    </xf>
    <xf numFmtId="0" fontId="29" fillId="0" borderId="0">
      <alignment/>
      <protection/>
    </xf>
    <xf numFmtId="3" fontId="29" fillId="7" borderId="2" applyFont="0" applyProtection="0">
      <alignment horizontal="right"/>
    </xf>
    <xf numFmtId="0" fontId="29" fillId="7" borderId="25" applyNumberFormat="0" applyFont="0" applyBorder="0" applyAlignment="0" applyProtection="0"/>
    <xf numFmtId="2" fontId="90" fillId="0" borderId="2">
      <alignment horizontal="center" vertical="center"/>
      <protection/>
    </xf>
    <xf numFmtId="223" fontId="35" fillId="0" borderId="26" applyFill="0" applyBorder="0" applyProtection="0">
      <alignment horizontal="center"/>
    </xf>
    <xf numFmtId="224" fontId="35" fillId="0" borderId="26" applyFill="0" applyBorder="0" applyProtection="0">
      <alignment horizontal="center"/>
    </xf>
    <xf numFmtId="0" fontId="91" fillId="53" borderId="2" applyNumberFormat="0" applyBorder="0" applyAlignment="0" applyProtection="0"/>
    <xf numFmtId="0" fontId="91" fillId="48" borderId="2" applyNumberFormat="0" applyBorder="0" applyAlignment="0" applyProtection="0"/>
    <xf numFmtId="0" fontId="167" fillId="54" borderId="11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33" fillId="16" borderId="2" applyNumberFormat="0" applyBorder="0" applyAlignment="0" applyProtection="0"/>
    <xf numFmtId="168" fontId="29" fillId="55" borderId="0">
      <alignment/>
      <protection/>
    </xf>
    <xf numFmtId="17" fontId="92" fillId="0" borderId="0">
      <alignment horizontal="center"/>
      <protection locked="0"/>
    </xf>
    <xf numFmtId="0" fontId="29" fillId="0" borderId="0">
      <alignment/>
      <protection/>
    </xf>
    <xf numFmtId="0" fontId="93" fillId="56" borderId="0">
      <alignment horizontal="left"/>
      <protection locked="0"/>
    </xf>
    <xf numFmtId="38" fontId="94" fillId="0" borderId="0">
      <alignment/>
      <protection locked="0"/>
    </xf>
    <xf numFmtId="40" fontId="95" fillId="0" borderId="0">
      <alignment/>
      <protection locked="0"/>
    </xf>
    <xf numFmtId="38" fontId="96" fillId="0" borderId="0">
      <alignment/>
      <protection locked="0"/>
    </xf>
    <xf numFmtId="0" fontId="29" fillId="0" borderId="27">
      <alignment/>
      <protection/>
    </xf>
    <xf numFmtId="0" fontId="35" fillId="0" borderId="0">
      <alignment/>
      <protection/>
    </xf>
    <xf numFmtId="225" fontId="29" fillId="57" borderId="2" applyFont="0" applyAlignment="0">
      <protection locked="0"/>
    </xf>
    <xf numFmtId="3" fontId="29" fillId="57" borderId="2" applyFont="0">
      <alignment horizontal="right"/>
      <protection locked="0"/>
    </xf>
    <xf numFmtId="0" fontId="31" fillId="58" borderId="28" applyNumberFormat="0" applyAlignment="0" applyProtection="0"/>
    <xf numFmtId="0" fontId="97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" borderId="0" applyNumberFormat="0" applyBorder="0" applyAlignment="0" applyProtection="0"/>
    <xf numFmtId="0" fontId="48" fillId="0" borderId="0" applyNumberFormat="0" applyBorder="0" applyProtection="0">
      <alignment horizontal="center"/>
    </xf>
    <xf numFmtId="0" fontId="29" fillId="0" borderId="0">
      <alignment/>
      <protection/>
    </xf>
    <xf numFmtId="0" fontId="100" fillId="0" borderId="0" applyNumberFormat="0" applyFill="0" applyBorder="0" applyAlignment="0" applyProtection="0"/>
    <xf numFmtId="203" fontId="103" fillId="0" borderId="0" applyFill="0" applyBorder="0" applyAlignment="0">
      <protection/>
    </xf>
    <xf numFmtId="204" fontId="103" fillId="0" borderId="0" applyFill="0" applyBorder="0" applyAlignment="0">
      <protection/>
    </xf>
    <xf numFmtId="203" fontId="103" fillId="0" borderId="0" applyFill="0" applyBorder="0" applyAlignment="0">
      <protection/>
    </xf>
    <xf numFmtId="208" fontId="103" fillId="0" borderId="0" applyFill="0" applyBorder="0" applyAlignment="0">
      <protection/>
    </xf>
    <xf numFmtId="204" fontId="103" fillId="0" borderId="0" applyFill="0" applyBorder="0" applyAlignment="0">
      <protection/>
    </xf>
    <xf numFmtId="0" fontId="168" fillId="0" borderId="29" applyNumberFormat="0" applyFill="0" applyAlignment="0" applyProtection="0"/>
    <xf numFmtId="168" fontId="29" fillId="59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226" fontId="29" fillId="0" borderId="0" applyFont="0" applyFill="0" applyBorder="0" applyAlignment="0" applyProtection="0"/>
    <xf numFmtId="0" fontId="104" fillId="0" borderId="0">
      <alignment horizontal="center"/>
      <protection/>
    </xf>
    <xf numFmtId="0" fontId="105" fillId="0" borderId="30">
      <alignment horizontal="centerContinuous"/>
      <protection/>
    </xf>
    <xf numFmtId="0" fontId="29" fillId="0" borderId="0">
      <alignment horizontal="center"/>
      <protection/>
    </xf>
    <xf numFmtId="38" fontId="3" fillId="0" borderId="0" applyFont="0" applyFill="0" applyBorder="0" applyAlignment="0" applyProtection="0"/>
    <xf numFmtId="177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0" fontId="106" fillId="0" borderId="0">
      <alignment/>
      <protection/>
    </xf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2" fontId="35" fillId="0" borderId="26" applyFill="0" applyBorder="0" applyProtection="0">
      <alignment horizontal="center"/>
    </xf>
    <xf numFmtId="0" fontId="107" fillId="0" borderId="0">
      <alignment/>
      <protection locked="0"/>
    </xf>
    <xf numFmtId="0" fontId="169" fillId="60" borderId="0" applyNumberFormat="0" applyBorder="0" applyAlignment="0" applyProtection="0"/>
    <xf numFmtId="174" fontId="170" fillId="60" borderId="0" applyNumberFormat="0" applyBorder="0" applyAlignment="0" applyProtection="0"/>
    <xf numFmtId="37" fontId="10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233" fontId="109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110" fillId="0" borderId="0">
      <alignment vertical="center"/>
      <protection/>
    </xf>
    <xf numFmtId="0" fontId="171" fillId="0" borderId="0">
      <alignment/>
      <protection/>
    </xf>
    <xf numFmtId="0" fontId="171" fillId="0" borderId="0">
      <alignment/>
      <protection/>
    </xf>
    <xf numFmtId="164" fontId="29" fillId="0" borderId="0">
      <alignment/>
      <protection/>
    </xf>
    <xf numFmtId="0" fontId="32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1" fillId="0" borderId="0">
      <alignment/>
      <protection/>
    </xf>
    <xf numFmtId="0" fontId="27" fillId="0" borderId="0">
      <alignment/>
      <protection/>
    </xf>
    <xf numFmtId="0" fontId="17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17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32" fillId="16" borderId="31" applyNumberFormat="0" applyFont="0" applyAlignment="0" applyProtection="0"/>
    <xf numFmtId="0" fontId="0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27" fillId="61" borderId="32" applyNumberFormat="0" applyFont="0" applyAlignment="0" applyProtection="0"/>
    <xf numFmtId="0" fontId="27" fillId="61" borderId="32" applyNumberFormat="0" applyFont="0" applyAlignment="0" applyProtection="0"/>
    <xf numFmtId="0" fontId="27" fillId="16" borderId="31" applyNumberFormat="0" applyFont="0" applyAlignment="0" applyProtection="0"/>
    <xf numFmtId="0" fontId="4" fillId="0" borderId="10">
      <alignment vertical="top" wrapText="1"/>
      <protection/>
    </xf>
    <xf numFmtId="0" fontId="111" fillId="53" borderId="0" applyNumberFormat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84" fontId="29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13" fillId="43" borderId="2" applyNumberFormat="0" applyBorder="0" applyAlignment="0" applyProtection="0"/>
    <xf numFmtId="234" fontId="114" fillId="0" borderId="0">
      <alignment horizontal="left"/>
      <protection/>
    </xf>
    <xf numFmtId="3" fontId="11" fillId="0" borderId="0">
      <alignment vertical="top"/>
      <protection/>
    </xf>
    <xf numFmtId="235" fontId="35" fillId="0" borderId="26" applyFill="0" applyBorder="0" applyProtection="0">
      <alignment horizontal="center"/>
    </xf>
    <xf numFmtId="0" fontId="172" fillId="46" borderId="33" applyNumberFormat="0" applyAlignment="0" applyProtection="0"/>
    <xf numFmtId="4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35" fillId="0" borderId="0">
      <alignment/>
      <protection/>
    </xf>
    <xf numFmtId="9" fontId="0" fillId="0" borderId="0" applyFont="0" applyFill="0" applyBorder="0" applyAlignment="0" applyProtection="0"/>
    <xf numFmtId="207" fontId="29" fillId="0" borderId="0" applyFont="0" applyFill="0" applyBorder="0" applyAlignment="0" applyProtection="0"/>
    <xf numFmtId="238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1" fontId="60" fillId="0" borderId="34" applyNumberFormat="0" applyFont="0" applyFill="0" applyAlignment="0" applyProtection="0"/>
    <xf numFmtId="203" fontId="34" fillId="0" borderId="0" applyFill="0" applyBorder="0" applyAlignment="0">
      <protection/>
    </xf>
    <xf numFmtId="204" fontId="34" fillId="0" borderId="0" applyFill="0" applyBorder="0" applyAlignment="0">
      <protection/>
    </xf>
    <xf numFmtId="203" fontId="34" fillId="0" borderId="0" applyFill="0" applyBorder="0" applyAlignment="0">
      <protection/>
    </xf>
    <xf numFmtId="208" fontId="34" fillId="0" borderId="0" applyFill="0" applyBorder="0" applyAlignment="0">
      <protection/>
    </xf>
    <xf numFmtId="204" fontId="34" fillId="0" borderId="0" applyFill="0" applyBorder="0" applyAlignment="0">
      <protection/>
    </xf>
    <xf numFmtId="239" fontId="53" fillId="0" borderId="0">
      <alignment/>
      <protection/>
    </xf>
    <xf numFmtId="167" fontId="115" fillId="0" borderId="0">
      <alignment/>
      <protection/>
    </xf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6" fillId="0" borderId="27">
      <alignment horizontal="center"/>
      <protection/>
    </xf>
    <xf numFmtId="3" fontId="3" fillId="0" borderId="0" applyFont="0" applyFill="0" applyBorder="0" applyAlignment="0" applyProtection="0"/>
    <xf numFmtId="0" fontId="3" fillId="62" borderId="0" applyNumberFormat="0" applyFont="0" applyBorder="0" applyAlignment="0" applyProtection="0"/>
    <xf numFmtId="240" fontId="80" fillId="0" borderId="0" applyFill="0" applyBorder="0" applyProtection="0">
      <alignment horizontal="centerContinuous"/>
    </xf>
    <xf numFmtId="37" fontId="19" fillId="0" borderId="0">
      <alignment/>
      <protection/>
    </xf>
    <xf numFmtId="0" fontId="116" fillId="0" borderId="0">
      <alignment horizontal="center"/>
      <protection/>
    </xf>
    <xf numFmtId="0" fontId="117" fillId="0" borderId="8" applyNumberFormat="0" applyBorder="0" applyAlignment="0" applyProtection="0"/>
    <xf numFmtId="38" fontId="118" fillId="0" borderId="0" applyFont="0" applyFill="0" applyBorder="0" applyAlignment="0" applyProtection="0"/>
    <xf numFmtId="241" fontId="62" fillId="0" borderId="35">
      <alignment/>
      <protection/>
    </xf>
    <xf numFmtId="242" fontId="29" fillId="0" borderId="0" applyNumberFormat="0" applyFill="0" applyBorder="0" applyAlignment="0" applyProtection="0"/>
    <xf numFmtId="243" fontId="5" fillId="0" borderId="0">
      <alignment/>
      <protection/>
    </xf>
    <xf numFmtId="243" fontId="5" fillId="0" borderId="0">
      <alignment/>
      <protection/>
    </xf>
    <xf numFmtId="243" fontId="5" fillId="0" borderId="0">
      <alignment/>
      <protection/>
    </xf>
    <xf numFmtId="243" fontId="5" fillId="0" borderId="0">
      <alignment/>
      <protection/>
    </xf>
    <xf numFmtId="243" fontId="5" fillId="0" borderId="0">
      <alignment/>
      <protection/>
    </xf>
    <xf numFmtId="243" fontId="5" fillId="0" borderId="0">
      <alignment/>
      <protection/>
    </xf>
    <xf numFmtId="0" fontId="29" fillId="0" borderId="0">
      <alignment/>
      <protection/>
    </xf>
    <xf numFmtId="243" fontId="5" fillId="0" borderId="0">
      <alignment/>
      <protection/>
    </xf>
    <xf numFmtId="0" fontId="29" fillId="16" borderId="0" applyNumberFormat="0" applyFont="0" applyBorder="0" applyAlignment="0" applyProtection="0"/>
    <xf numFmtId="0" fontId="29" fillId="52" borderId="0" applyNumberFormat="0" applyFont="0" applyBorder="0" applyAlignment="0" applyProtection="0"/>
    <xf numFmtId="0" fontId="29" fillId="43" borderId="0" applyNumberFormat="0" applyFont="0" applyBorder="0" applyAlignment="0" applyProtection="0"/>
    <xf numFmtId="0" fontId="29" fillId="0" borderId="0" applyNumberFormat="0" applyFont="0" applyFill="0" applyBorder="0" applyAlignment="0" applyProtection="0"/>
    <xf numFmtId="0" fontId="29" fillId="43" borderId="0" applyNumberFormat="0" applyFont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43" borderId="0">
      <alignment/>
      <protection/>
    </xf>
    <xf numFmtId="0" fontId="119" fillId="43" borderId="0">
      <alignment/>
      <protection/>
    </xf>
    <xf numFmtId="0" fontId="120" fillId="43" borderId="0">
      <alignment vertical="center"/>
      <protection/>
    </xf>
    <xf numFmtId="244" fontId="30" fillId="52" borderId="36">
      <alignment/>
      <protection locked="0"/>
    </xf>
    <xf numFmtId="244" fontId="119" fillId="43" borderId="36">
      <alignment/>
      <protection/>
    </xf>
    <xf numFmtId="244" fontId="119" fillId="43" borderId="31">
      <alignment/>
      <protection/>
    </xf>
    <xf numFmtId="3" fontId="30" fillId="43" borderId="37">
      <alignment/>
      <protection/>
    </xf>
    <xf numFmtId="244" fontId="121" fillId="43" borderId="38">
      <alignment/>
      <protection/>
    </xf>
    <xf numFmtId="244" fontId="121" fillId="43" borderId="39">
      <alignment/>
      <protection/>
    </xf>
    <xf numFmtId="3" fontId="29" fillId="52" borderId="2" applyFont="0">
      <alignment horizontal="right"/>
      <protection/>
    </xf>
    <xf numFmtId="9" fontId="29" fillId="52" borderId="2" applyFont="0">
      <alignment horizontal="right"/>
      <protection/>
    </xf>
    <xf numFmtId="0" fontId="30" fillId="43" borderId="22">
      <alignment horizontal="right"/>
      <protection/>
    </xf>
    <xf numFmtId="0" fontId="119" fillId="43" borderId="22">
      <alignment horizontal="left"/>
      <protection/>
    </xf>
    <xf numFmtId="244" fontId="30" fillId="43" borderId="40">
      <alignment/>
      <protection/>
    </xf>
    <xf numFmtId="244" fontId="119" fillId="43" borderId="41">
      <alignment/>
      <protection/>
    </xf>
    <xf numFmtId="1" fontId="4" fillId="0" borderId="0" applyBorder="0">
      <alignment horizontal="left" vertical="top" wrapText="1"/>
      <protection/>
    </xf>
    <xf numFmtId="231" fontId="3" fillId="0" borderId="0">
      <alignment horizontal="center"/>
      <protection/>
    </xf>
    <xf numFmtId="0" fontId="44" fillId="0" borderId="0">
      <alignment/>
      <protection/>
    </xf>
    <xf numFmtId="0" fontId="24" fillId="0" borderId="0" applyFont="0" applyFill="0" applyBorder="0" applyAlignment="0" applyProtection="0"/>
    <xf numFmtId="40" fontId="122" fillId="0" borderId="0" applyBorder="0">
      <alignment horizontal="right"/>
      <protection/>
    </xf>
    <xf numFmtId="38" fontId="123" fillId="0" borderId="22" applyBorder="0">
      <alignment horizontal="right"/>
      <protection locked="0"/>
    </xf>
    <xf numFmtId="0" fontId="124" fillId="0" borderId="0" applyFill="0" applyBorder="0" applyProtection="0">
      <alignment horizontal="left" vertical="center"/>
    </xf>
    <xf numFmtId="172" fontId="125" fillId="0" borderId="0" applyFill="0" applyBorder="0" applyProtection="0">
      <alignment horizontal="right"/>
    </xf>
    <xf numFmtId="172" fontId="124" fillId="0" borderId="0" applyFill="0" applyBorder="0" applyProtection="0">
      <alignment horizontal="right"/>
    </xf>
    <xf numFmtId="37" fontId="42" fillId="0" borderId="42" applyNumberFormat="0" applyFont="0" applyBorder="0" applyAlignment="0">
      <protection/>
    </xf>
    <xf numFmtId="17" fontId="126" fillId="0" borderId="0" applyNumberFormat="0" applyFont="0" applyFill="0" applyBorder="0" applyAlignment="0">
      <protection/>
    </xf>
    <xf numFmtId="245" fontId="46" fillId="0" borderId="0" applyFill="0" applyBorder="0" applyAlignment="0" applyProtection="0"/>
    <xf numFmtId="49" fontId="62" fillId="0" borderId="0" applyFill="0" applyBorder="0" applyAlignment="0">
      <protection/>
    </xf>
    <xf numFmtId="246" fontId="62" fillId="0" borderId="0" applyFill="0" applyBorder="0" applyAlignment="0">
      <protection/>
    </xf>
    <xf numFmtId="247" fontId="62" fillId="0" borderId="0" applyFill="0" applyBorder="0" applyAlignment="0">
      <protection/>
    </xf>
    <xf numFmtId="0" fontId="79" fillId="0" borderId="0" applyFill="0" applyBorder="0" applyAlignment="0">
      <protection/>
    </xf>
    <xf numFmtId="0" fontId="173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74" fillId="0" borderId="44" applyNumberFormat="0" applyFill="0" applyAlignment="0" applyProtection="0"/>
    <xf numFmtId="18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248" fontId="39" fillId="0" borderId="0" applyFont="0" applyFill="0" applyBorder="0" applyAlignment="0" applyProtection="0"/>
    <xf numFmtId="0" fontId="29" fillId="0" borderId="0" applyFont="0" applyFill="0" applyBorder="0" applyAlignment="0" applyProtection="0"/>
    <xf numFmtId="234" fontId="114" fillId="0" borderId="0">
      <alignment horizontal="left"/>
      <protection/>
    </xf>
    <xf numFmtId="0" fontId="128" fillId="0" borderId="0">
      <alignment vertical="top"/>
      <protection/>
    </xf>
    <xf numFmtId="0" fontId="29" fillId="0" borderId="0">
      <alignment/>
      <protection/>
    </xf>
    <xf numFmtId="38" fontId="3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3" fillId="0" borderId="0" applyFont="0" applyFill="0" applyBorder="0" applyAlignment="0" applyProtection="0"/>
    <xf numFmtId="250" fontId="29" fillId="0" borderId="0" applyFont="0" applyFill="0" applyBorder="0" applyAlignment="0" applyProtection="0"/>
    <xf numFmtId="0" fontId="131" fillId="63" borderId="0">
      <alignment/>
      <protection/>
    </xf>
    <xf numFmtId="0" fontId="5" fillId="0" borderId="45">
      <alignment/>
      <protection/>
    </xf>
    <xf numFmtId="41" fontId="29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67" borderId="0" applyNumberFormat="0" applyBorder="0" applyAlignment="0" applyProtection="0"/>
    <xf numFmtId="251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71" fillId="0" borderId="0" applyFont="0" applyFill="0" applyBorder="0" applyAlignment="0" applyProtection="0"/>
    <xf numFmtId="254" fontId="71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35" fillId="0" borderId="0" applyNumberFormat="0" applyFont="0" applyFill="0" applyBorder="0" applyProtection="0">
      <alignment horizontal="center" vertical="top" wrapText="1"/>
    </xf>
    <xf numFmtId="255" fontId="60" fillId="0" borderId="46" applyNumberFormat="0" applyFont="0" applyFill="0" applyBorder="0" applyProtection="0">
      <alignment horizontal="left" vertical="top" wrapText="1"/>
    </xf>
    <xf numFmtId="9" fontId="29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1796" applyFont="1" applyFill="1">
      <alignment/>
      <protection/>
    </xf>
    <xf numFmtId="0" fontId="5" fillId="0" borderId="0" xfId="1796" applyFont="1" applyFill="1">
      <alignment/>
      <protection/>
    </xf>
    <xf numFmtId="0" fontId="4" fillId="0" borderId="0" xfId="1796" applyFont="1" applyFill="1" applyBorder="1">
      <alignment/>
      <protection/>
    </xf>
    <xf numFmtId="0" fontId="3" fillId="0" borderId="0" xfId="1796" applyFont="1" applyFill="1">
      <alignment/>
      <protection/>
    </xf>
    <xf numFmtId="0" fontId="6" fillId="0" borderId="0" xfId="1796" applyFont="1" applyFill="1">
      <alignment/>
      <protection/>
    </xf>
    <xf numFmtId="0" fontId="3" fillId="0" borderId="0" xfId="1796" applyFont="1" applyFill="1" applyBorder="1">
      <alignment/>
      <protection/>
    </xf>
    <xf numFmtId="0" fontId="3" fillId="0" borderId="0" xfId="1796" applyFill="1">
      <alignment/>
      <protection/>
    </xf>
    <xf numFmtId="0" fontId="7" fillId="0" borderId="0" xfId="1796" applyFont="1" applyFill="1" applyBorder="1">
      <alignment/>
      <protection/>
    </xf>
    <xf numFmtId="164" fontId="3" fillId="0" borderId="0" xfId="1539" applyNumberFormat="1" applyFont="1" applyFill="1" applyAlignment="1">
      <alignment/>
    </xf>
    <xf numFmtId="0" fontId="8" fillId="0" borderId="0" xfId="1796" applyFont="1" applyFill="1" applyBorder="1" applyAlignment="1">
      <alignment horizontal="center" vertical="center"/>
      <protection/>
    </xf>
    <xf numFmtId="0" fontId="5" fillId="0" borderId="0" xfId="1796" applyFont="1" applyFill="1" applyBorder="1" applyAlignment="1">
      <alignment horizontal="center" vertical="center"/>
      <protection/>
    </xf>
    <xf numFmtId="0" fontId="7" fillId="0" borderId="0" xfId="1796" applyFont="1" applyFill="1" applyBorder="1" applyAlignment="1">
      <alignment horizontal="center" vertical="center"/>
      <protection/>
    </xf>
    <xf numFmtId="0" fontId="8" fillId="0" borderId="0" xfId="1796" applyFont="1" applyFill="1" applyBorder="1">
      <alignment/>
      <protection/>
    </xf>
    <xf numFmtId="0" fontId="8" fillId="0" borderId="0" xfId="1796" applyFont="1" applyFill="1" applyBorder="1" applyAlignment="1">
      <alignment horizontal="left" vertical="top" wrapText="1"/>
      <protection/>
    </xf>
    <xf numFmtId="0" fontId="7" fillId="0" borderId="0" xfId="1796" applyFont="1" applyFill="1">
      <alignment/>
      <protection/>
    </xf>
    <xf numFmtId="0" fontId="8" fillId="0" borderId="0" xfId="1796" applyFont="1" applyFill="1" applyBorder="1" applyAlignment="1">
      <alignment horizontal="left" wrapText="1"/>
      <protection/>
    </xf>
    <xf numFmtId="166" fontId="7" fillId="0" borderId="0" xfId="1796" applyNumberFormat="1" applyFont="1" applyFill="1" applyBorder="1">
      <alignment/>
      <protection/>
    </xf>
    <xf numFmtId="166" fontId="8" fillId="0" borderId="0" xfId="1796" applyNumberFormat="1" applyFont="1" applyFill="1" applyBorder="1">
      <alignment/>
      <protection/>
    </xf>
    <xf numFmtId="0" fontId="7" fillId="0" borderId="47" xfId="1796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8" fillId="0" borderId="48" xfId="1569" applyNumberFormat="1" applyFont="1" applyFill="1" applyBorder="1" applyAlignment="1">
      <alignment/>
    </xf>
    <xf numFmtId="0" fontId="7" fillId="0" borderId="0" xfId="1796" applyFont="1" applyFill="1" applyBorder="1" applyAlignment="1">
      <alignment/>
      <protection/>
    </xf>
    <xf numFmtId="164" fontId="7" fillId="0" borderId="0" xfId="1539" applyNumberFormat="1" applyFont="1" applyFill="1" applyAlignment="1">
      <alignment/>
    </xf>
    <xf numFmtId="164" fontId="7" fillId="0" borderId="0" xfId="1539" applyNumberFormat="1" applyFont="1" applyFill="1" applyBorder="1" applyAlignment="1">
      <alignment horizontal="center" vertical="center"/>
    </xf>
    <xf numFmtId="164" fontId="7" fillId="0" borderId="0" xfId="1539" applyNumberFormat="1" applyFont="1" applyFill="1" applyBorder="1" applyAlignment="1">
      <alignment/>
    </xf>
    <xf numFmtId="0" fontId="7" fillId="0" borderId="0" xfId="1796" applyFont="1" applyFill="1" applyBorder="1" applyAlignment="1">
      <alignment wrapText="1"/>
      <protection/>
    </xf>
    <xf numFmtId="0" fontId="8" fillId="0" borderId="0" xfId="1796" applyFont="1" applyFill="1" applyBorder="1" applyAlignment="1">
      <alignment wrapText="1"/>
      <protection/>
    </xf>
    <xf numFmtId="166" fontId="7" fillId="0" borderId="48" xfId="1796" applyNumberFormat="1" applyFont="1" applyFill="1" applyBorder="1">
      <alignment/>
      <protection/>
    </xf>
    <xf numFmtId="166" fontId="8" fillId="0" borderId="48" xfId="1796" applyNumberFormat="1" applyFont="1" applyFill="1" applyBorder="1">
      <alignment/>
      <protection/>
    </xf>
    <xf numFmtId="166" fontId="8" fillId="0" borderId="48" xfId="1796" applyNumberFormat="1" applyFont="1" applyFill="1" applyBorder="1">
      <alignment/>
      <protection/>
    </xf>
    <xf numFmtId="166" fontId="8" fillId="0" borderId="48" xfId="1569" applyNumberFormat="1" applyFont="1" applyFill="1" applyBorder="1" applyAlignment="1">
      <alignment/>
    </xf>
    <xf numFmtId="166" fontId="8" fillId="0" borderId="48" xfId="153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166" fontId="7" fillId="0" borderId="48" xfId="1796" applyNumberFormat="1" applyFont="1" applyFill="1" applyBorder="1">
      <alignment/>
      <protection/>
    </xf>
    <xf numFmtId="0" fontId="10" fillId="0" borderId="0" xfId="1796" applyFont="1" applyFill="1" applyBorder="1" applyAlignment="1">
      <alignment horizontal="center"/>
      <protection/>
    </xf>
    <xf numFmtId="0" fontId="9" fillId="0" borderId="0" xfId="1796" applyFont="1" applyFill="1" applyBorder="1" applyAlignment="1">
      <alignment horizontal="center"/>
      <protection/>
    </xf>
    <xf numFmtId="166" fontId="8" fillId="0" borderId="0" xfId="1569" applyNumberFormat="1" applyFont="1" applyFill="1" applyBorder="1" applyAlignment="1">
      <alignment/>
    </xf>
    <xf numFmtId="166" fontId="7" fillId="0" borderId="0" xfId="1569" applyNumberFormat="1" applyFont="1" applyFill="1" applyBorder="1" applyAlignment="1">
      <alignment/>
    </xf>
    <xf numFmtId="166" fontId="7" fillId="0" borderId="0" xfId="1796" applyNumberFormat="1" applyFont="1" applyFill="1" applyBorder="1">
      <alignment/>
      <protection/>
    </xf>
    <xf numFmtId="0" fontId="8" fillId="0" borderId="0" xfId="1796" applyFont="1" applyFill="1" applyBorder="1" applyAlignment="1">
      <alignment wrapText="1"/>
      <protection/>
    </xf>
    <xf numFmtId="0" fontId="7" fillId="0" borderId="0" xfId="1796" applyFont="1" applyFill="1" applyBorder="1" applyAlignment="1">
      <alignment horizontal="left" wrapText="1"/>
      <protection/>
    </xf>
    <xf numFmtId="0" fontId="7" fillId="0" borderId="0" xfId="1796" applyFont="1" applyFill="1" applyBorder="1" applyAlignment="1">
      <alignment wrapText="1"/>
      <protection/>
    </xf>
    <xf numFmtId="0" fontId="8" fillId="0" borderId="0" xfId="1796" applyFont="1" applyFill="1" applyBorder="1" applyAlignment="1">
      <alignment horizontal="left" wrapText="1"/>
      <protection/>
    </xf>
    <xf numFmtId="0" fontId="8" fillId="0" borderId="0" xfId="1796" applyFont="1" applyFill="1" applyBorder="1" applyAlignment="1" quotePrefix="1">
      <alignment horizontal="left" wrapText="1"/>
      <protection/>
    </xf>
    <xf numFmtId="0" fontId="7" fillId="0" borderId="0" xfId="1796" applyFont="1" applyFill="1" applyBorder="1" applyAlignment="1">
      <alignment horizontal="left" wrapText="1"/>
      <protection/>
    </xf>
    <xf numFmtId="0" fontId="3" fillId="0" borderId="0" xfId="1796" applyFont="1" applyFill="1" applyAlignment="1">
      <alignment horizontal="center"/>
      <protection/>
    </xf>
    <xf numFmtId="0" fontId="11" fillId="0" borderId="0" xfId="1796" applyFont="1" applyFill="1" applyBorder="1" applyAlignment="1">
      <alignment horizontal="center"/>
      <protection/>
    </xf>
    <xf numFmtId="0" fontId="4" fillId="0" borderId="0" xfId="1796" applyFont="1" applyFill="1" applyAlignment="1">
      <alignment horizontal="center"/>
      <protection/>
    </xf>
    <xf numFmtId="0" fontId="7" fillId="0" borderId="0" xfId="1796" applyFont="1" applyFill="1" applyAlignment="1">
      <alignment horizontal="center"/>
      <protection/>
    </xf>
    <xf numFmtId="166" fontId="8" fillId="0" borderId="0" xfId="1569" applyNumberFormat="1" applyFont="1" applyFill="1" applyBorder="1" applyAlignment="1">
      <alignment/>
    </xf>
    <xf numFmtId="166" fontId="7" fillId="0" borderId="0" xfId="1569" applyNumberFormat="1" applyFont="1" applyFill="1" applyBorder="1" applyAlignment="1">
      <alignment/>
    </xf>
    <xf numFmtId="0" fontId="8" fillId="0" borderId="47" xfId="1796" applyFont="1" applyFill="1" applyBorder="1" applyAlignment="1">
      <alignment wrapText="1"/>
      <protection/>
    </xf>
    <xf numFmtId="0" fontId="7" fillId="0" borderId="47" xfId="1796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1796" applyFont="1" applyFill="1" applyBorder="1">
      <alignment/>
      <protection/>
    </xf>
    <xf numFmtId="0" fontId="9" fillId="0" borderId="0" xfId="1796" applyFont="1" applyFill="1" applyBorder="1">
      <alignment/>
      <protection/>
    </xf>
    <xf numFmtId="0" fontId="8" fillId="0" borderId="0" xfId="1796" applyFont="1" applyFill="1" applyBorder="1" applyAlignment="1">
      <alignment horizontal="center" vertical="center"/>
      <protection/>
    </xf>
    <xf numFmtId="0" fontId="7" fillId="0" borderId="0" xfId="1796" applyFont="1" applyFill="1">
      <alignment/>
      <protection/>
    </xf>
    <xf numFmtId="0" fontId="8" fillId="0" borderId="49" xfId="1796" applyFont="1" applyFill="1" applyBorder="1" applyAlignment="1">
      <alignment horizontal="center" vertical="center"/>
      <protection/>
    </xf>
    <xf numFmtId="0" fontId="8" fillId="0" borderId="50" xfId="1796" applyFont="1" applyFill="1" applyBorder="1" applyAlignment="1">
      <alignment horizontal="center" vertical="center"/>
      <protection/>
    </xf>
    <xf numFmtId="0" fontId="8" fillId="0" borderId="51" xfId="1796" applyFont="1" applyFill="1" applyBorder="1" applyAlignment="1">
      <alignment horizontal="center" vertical="center"/>
      <protection/>
    </xf>
    <xf numFmtId="166" fontId="8" fillId="0" borderId="52" xfId="1796" applyNumberFormat="1" applyFont="1" applyFill="1" applyBorder="1">
      <alignment/>
      <protection/>
    </xf>
    <xf numFmtId="166" fontId="8" fillId="0" borderId="53" xfId="1796" applyNumberFormat="1" applyFont="1" applyFill="1" applyBorder="1">
      <alignment/>
      <protection/>
    </xf>
    <xf numFmtId="0" fontId="7" fillId="0" borderId="49" xfId="1796" applyFont="1" applyFill="1" applyBorder="1">
      <alignment/>
      <protection/>
    </xf>
    <xf numFmtId="0" fontId="7" fillId="0" borderId="50" xfId="1796" applyFont="1" applyFill="1" applyBorder="1">
      <alignment/>
      <protection/>
    </xf>
    <xf numFmtId="0" fontId="8" fillId="0" borderId="54" xfId="1796" applyFont="1" applyFill="1" applyBorder="1">
      <alignment/>
      <protection/>
    </xf>
    <xf numFmtId="0" fontId="7" fillId="0" borderId="54" xfId="1796" applyFont="1" applyFill="1" applyBorder="1" quotePrefix="1">
      <alignment/>
      <protection/>
    </xf>
    <xf numFmtId="0" fontId="8" fillId="0" borderId="54" xfId="1796" applyFont="1" applyFill="1" applyBorder="1" applyAlignment="1">
      <alignment vertical="top"/>
      <protection/>
    </xf>
    <xf numFmtId="0" fontId="8" fillId="0" borderId="54" xfId="1796" applyFont="1" applyFill="1" applyBorder="1" applyAlignment="1">
      <alignment horizontal="left"/>
      <protection/>
    </xf>
    <xf numFmtId="0" fontId="7" fillId="0" borderId="54" xfId="1796" applyFont="1" applyFill="1" applyBorder="1" applyAlignment="1" quotePrefix="1">
      <alignment horizontal="left"/>
      <protection/>
    </xf>
    <xf numFmtId="0" fontId="7" fillId="0" borderId="55" xfId="1796" applyFont="1" applyFill="1" applyBorder="1">
      <alignment/>
      <protection/>
    </xf>
    <xf numFmtId="0" fontId="8" fillId="0" borderId="56" xfId="1796" applyFont="1" applyFill="1" applyBorder="1" applyAlignment="1">
      <alignment horizontal="left" wrapText="1"/>
      <protection/>
    </xf>
    <xf numFmtId="0" fontId="7" fillId="0" borderId="54" xfId="1796" applyFont="1" applyFill="1" applyBorder="1">
      <alignment/>
      <protection/>
    </xf>
    <xf numFmtId="0" fontId="8" fillId="0" borderId="47" xfId="1796" applyFont="1" applyFill="1" applyBorder="1" applyAlignment="1">
      <alignment horizontal="center" vertical="center"/>
      <protection/>
    </xf>
    <xf numFmtId="166" fontId="7" fillId="0" borderId="47" xfId="1569" applyNumberFormat="1" applyFont="1" applyFill="1" applyBorder="1" applyAlignment="1">
      <alignment/>
    </xf>
    <xf numFmtId="166" fontId="8" fillId="0" borderId="47" xfId="1569" applyNumberFormat="1" applyFont="1" applyFill="1" applyBorder="1" applyAlignment="1">
      <alignment/>
    </xf>
    <xf numFmtId="166" fontId="8" fillId="0" borderId="47" xfId="1569" applyNumberFormat="1" applyFont="1" applyFill="1" applyBorder="1" applyAlignment="1">
      <alignment/>
    </xf>
    <xf numFmtId="0" fontId="9" fillId="0" borderId="57" xfId="1796" applyFont="1" applyFill="1" applyBorder="1" applyAlignment="1">
      <alignment horizontal="center"/>
      <protection/>
    </xf>
    <xf numFmtId="0" fontId="10" fillId="0" borderId="48" xfId="1796" applyFont="1" applyFill="1" applyBorder="1" applyAlignment="1">
      <alignment horizontal="center"/>
      <protection/>
    </xf>
    <xf numFmtId="0" fontId="10" fillId="0" borderId="58" xfId="1796" applyFont="1" applyFill="1" applyBorder="1" applyAlignment="1">
      <alignment horizontal="center" vertical="center"/>
      <protection/>
    </xf>
    <xf numFmtId="0" fontId="9" fillId="0" borderId="48" xfId="1796" applyFont="1" applyFill="1" applyBorder="1" applyAlignment="1">
      <alignment horizontal="center"/>
      <protection/>
    </xf>
    <xf numFmtId="0" fontId="10" fillId="0" borderId="48" xfId="1796" applyFont="1" applyFill="1" applyBorder="1" applyAlignment="1">
      <alignment horizontal="center" wrapText="1"/>
      <protection/>
    </xf>
    <xf numFmtId="0" fontId="10" fillId="0" borderId="52" xfId="1796" applyFont="1" applyFill="1" applyBorder="1" applyAlignment="1">
      <alignment horizontal="center"/>
      <protection/>
    </xf>
    <xf numFmtId="0" fontId="7" fillId="0" borderId="49" xfId="1796" applyFont="1" applyFill="1" applyBorder="1">
      <alignment/>
      <protection/>
    </xf>
    <xf numFmtId="0" fontId="7" fillId="0" borderId="50" xfId="1796" applyFont="1" applyFill="1" applyBorder="1">
      <alignment/>
      <protection/>
    </xf>
    <xf numFmtId="0" fontId="8" fillId="0" borderId="50" xfId="1796" applyFont="1" applyFill="1" applyBorder="1" applyAlignment="1">
      <alignment horizontal="center" vertical="center"/>
      <protection/>
    </xf>
    <xf numFmtId="0" fontId="7" fillId="0" borderId="50" xfId="1796" applyFont="1" applyFill="1" applyBorder="1" applyAlignment="1">
      <alignment horizontal="center" vertical="center"/>
      <protection/>
    </xf>
    <xf numFmtId="0" fontId="7" fillId="0" borderId="51" xfId="1796" applyFont="1" applyFill="1" applyBorder="1" applyAlignment="1">
      <alignment horizontal="center" vertical="center"/>
      <protection/>
    </xf>
    <xf numFmtId="0" fontId="7" fillId="0" borderId="54" xfId="1796" applyFont="1" applyFill="1" applyBorder="1">
      <alignment/>
      <protection/>
    </xf>
    <xf numFmtId="0" fontId="8" fillId="0" borderId="54" xfId="1796" applyFont="1" applyFill="1" applyBorder="1">
      <alignment/>
      <protection/>
    </xf>
    <xf numFmtId="0" fontId="8" fillId="0" borderId="54" xfId="1796" applyFont="1" applyFill="1" applyBorder="1" applyAlignment="1">
      <alignment vertical="top"/>
      <protection/>
    </xf>
    <xf numFmtId="0" fontId="7" fillId="0" borderId="54" xfId="1796" applyFont="1" applyFill="1" applyBorder="1" quotePrefix="1">
      <alignment/>
      <protection/>
    </xf>
    <xf numFmtId="0" fontId="7" fillId="0" borderId="55" xfId="1796" applyFont="1" applyFill="1" applyBorder="1">
      <alignment/>
      <protection/>
    </xf>
    <xf numFmtId="0" fontId="8" fillId="0" borderId="56" xfId="1796" applyFont="1" applyFill="1" applyBorder="1" applyAlignment="1">
      <alignment horizontal="left" wrapText="1"/>
      <protection/>
    </xf>
    <xf numFmtId="166" fontId="8" fillId="0" borderId="56" xfId="1796" applyNumberFormat="1" applyFont="1" applyFill="1" applyBorder="1">
      <alignment/>
      <protection/>
    </xf>
    <xf numFmtId="166" fontId="8" fillId="0" borderId="52" xfId="1796" applyNumberFormat="1" applyFont="1" applyFill="1" applyBorder="1">
      <alignment/>
      <protection/>
    </xf>
    <xf numFmtId="166" fontId="8" fillId="0" borderId="47" xfId="1796" applyNumberFormat="1" applyFont="1" applyFill="1" applyBorder="1">
      <alignment/>
      <protection/>
    </xf>
    <xf numFmtId="166" fontId="7" fillId="0" borderId="47" xfId="1796" applyNumberFormat="1" applyFont="1" applyFill="1" applyBorder="1">
      <alignment/>
      <protection/>
    </xf>
    <xf numFmtId="0" fontId="7" fillId="0" borderId="57" xfId="1796" applyFont="1" applyFill="1" applyBorder="1" applyAlignment="1">
      <alignment horizontal="center" vertical="center"/>
      <protection/>
    </xf>
    <xf numFmtId="0" fontId="10" fillId="0" borderId="54" xfId="1796" applyFont="1" applyFill="1" applyBorder="1" applyAlignment="1">
      <alignment horizontal="center" vertical="top" wrapText="1"/>
      <protection/>
    </xf>
    <xf numFmtId="0" fontId="10" fillId="0" borderId="54" xfId="1796" applyFont="1" applyFill="1" applyBorder="1" applyAlignment="1">
      <alignment horizontal="center"/>
      <protection/>
    </xf>
    <xf numFmtId="0" fontId="9" fillId="0" borderId="54" xfId="1796" applyFont="1" applyFill="1" applyBorder="1" applyAlignment="1">
      <alignment horizontal="center"/>
      <protection/>
    </xf>
    <xf numFmtId="0" fontId="10" fillId="0" borderId="54" xfId="1796" applyFont="1" applyFill="1" applyBorder="1" applyAlignment="1" quotePrefix="1">
      <alignment horizontal="center"/>
      <protection/>
    </xf>
    <xf numFmtId="0" fontId="10" fillId="0" borderId="55" xfId="1796" applyFont="1" applyFill="1" applyBorder="1" applyAlignment="1">
      <alignment horizontal="center"/>
      <protection/>
    </xf>
    <xf numFmtId="0" fontId="7" fillId="0" borderId="47" xfId="1796" applyFont="1" applyFill="1" applyBorder="1" applyAlignment="1">
      <alignment horizontal="center" vertical="center"/>
      <protection/>
    </xf>
    <xf numFmtId="0" fontId="8" fillId="0" borderId="58" xfId="1796" applyFont="1" applyFill="1" applyBorder="1" applyAlignment="1">
      <alignment horizontal="center" vertical="center"/>
      <protection/>
    </xf>
    <xf numFmtId="0" fontId="8" fillId="0" borderId="59" xfId="1796" applyFont="1" applyFill="1" applyBorder="1" applyAlignment="1">
      <alignment horizontal="center" vertical="center"/>
      <protection/>
    </xf>
    <xf numFmtId="0" fontId="7" fillId="0" borderId="56" xfId="1796" applyFont="1" applyFill="1" applyBorder="1">
      <alignment/>
      <protection/>
    </xf>
    <xf numFmtId="0" fontId="9" fillId="0" borderId="52" xfId="1796" applyFont="1" applyFill="1" applyBorder="1">
      <alignment/>
      <protection/>
    </xf>
    <xf numFmtId="0" fontId="7" fillId="0" borderId="50" xfId="1796" applyFont="1" applyFill="1" applyBorder="1" applyAlignment="1">
      <alignment horizontal="center"/>
      <protection/>
    </xf>
    <xf numFmtId="0" fontId="7" fillId="0" borderId="54" xfId="1796" applyFont="1" applyFill="1" applyBorder="1" applyAlignment="1" quotePrefix="1">
      <alignment vertical="top"/>
      <protection/>
    </xf>
    <xf numFmtId="0" fontId="7" fillId="0" borderId="56" xfId="1796" applyFont="1" applyFill="1" applyBorder="1" applyAlignment="1">
      <alignment horizontal="center"/>
      <protection/>
    </xf>
    <xf numFmtId="2" fontId="8" fillId="0" borderId="57" xfId="1796" applyNumberFormat="1" applyFont="1" applyFill="1" applyBorder="1" applyAlignment="1">
      <alignment horizontal="center" vertical="center" wrapText="1"/>
      <protection/>
    </xf>
    <xf numFmtId="0" fontId="7" fillId="0" borderId="48" xfId="1796" applyFont="1" applyFill="1" applyBorder="1" applyAlignment="1">
      <alignment horizontal="center"/>
      <protection/>
    </xf>
    <xf numFmtId="0" fontId="8" fillId="0" borderId="55" xfId="1796" applyFont="1" applyFill="1" applyBorder="1">
      <alignment/>
      <protection/>
    </xf>
    <xf numFmtId="0" fontId="10" fillId="0" borderId="56" xfId="1796" applyFont="1" applyFill="1" applyBorder="1" applyAlignment="1">
      <alignment horizontal="center"/>
      <protection/>
    </xf>
    <xf numFmtId="166" fontId="7" fillId="0" borderId="48" xfId="1796" applyNumberFormat="1" applyFont="1" applyFill="1" applyBorder="1" applyAlignment="1">
      <alignment horizontal="right"/>
      <protection/>
    </xf>
    <xf numFmtId="14" fontId="7" fillId="0" borderId="54" xfId="1796" applyNumberFormat="1" applyFont="1" applyFill="1" applyBorder="1" quotePrefix="1">
      <alignment/>
      <protection/>
    </xf>
    <xf numFmtId="0" fontId="8" fillId="0" borderId="53" xfId="1796" applyFont="1" applyFill="1" applyBorder="1" applyAlignment="1">
      <alignment wrapText="1"/>
      <protection/>
    </xf>
    <xf numFmtId="166" fontId="7" fillId="0" borderId="48" xfId="1539" applyNumberFormat="1" applyFont="1" applyFill="1" applyBorder="1" applyAlignment="1">
      <alignment horizontal="right"/>
    </xf>
    <xf numFmtId="166" fontId="8" fillId="0" borderId="48" xfId="1539" applyNumberFormat="1" applyFont="1" applyFill="1" applyBorder="1" applyAlignment="1">
      <alignment horizontal="right"/>
    </xf>
    <xf numFmtId="166" fontId="8" fillId="0" borderId="52" xfId="1539" applyNumberFormat="1" applyFont="1" applyFill="1" applyBorder="1" applyAlignment="1">
      <alignment horizontal="right"/>
    </xf>
    <xf numFmtId="0" fontId="3" fillId="0" borderId="50" xfId="1796" applyFill="1" applyBorder="1">
      <alignment/>
      <protection/>
    </xf>
    <xf numFmtId="166" fontId="7" fillId="0" borderId="0" xfId="1539" applyNumberFormat="1" applyFont="1" applyFill="1" applyBorder="1" applyAlignment="1">
      <alignment horizontal="right"/>
    </xf>
    <xf numFmtId="166" fontId="8" fillId="0" borderId="0" xfId="1539" applyNumberFormat="1" applyFont="1" applyFill="1" applyBorder="1" applyAlignment="1">
      <alignment horizontal="right"/>
    </xf>
    <xf numFmtId="166" fontId="8" fillId="0" borderId="56" xfId="1539" applyNumberFormat="1" applyFont="1" applyFill="1" applyBorder="1" applyAlignment="1">
      <alignment horizontal="right"/>
    </xf>
    <xf numFmtId="0" fontId="8" fillId="0" borderId="53" xfId="1796" applyFont="1" applyFill="1" applyBorder="1">
      <alignment/>
      <protection/>
    </xf>
    <xf numFmtId="0" fontId="3" fillId="0" borderId="56" xfId="1796" applyFill="1" applyBorder="1">
      <alignment/>
      <protection/>
    </xf>
    <xf numFmtId="49" fontId="10" fillId="0" borderId="0" xfId="1796" applyNumberFormat="1" applyFont="1" applyFill="1" applyBorder="1" applyAlignment="1">
      <alignment horizontal="center"/>
      <protection/>
    </xf>
    <xf numFmtId="0" fontId="17" fillId="0" borderId="0" xfId="1796" applyFont="1" applyFill="1" applyAlignment="1">
      <alignment horizontal="center"/>
      <protection/>
    </xf>
    <xf numFmtId="0" fontId="10" fillId="0" borderId="0" xfId="1796" applyFont="1" applyFill="1" applyAlignment="1">
      <alignment horizontal="center"/>
      <protection/>
    </xf>
    <xf numFmtId="0" fontId="10" fillId="0" borderId="0" xfId="1796" applyFont="1" applyFill="1" applyBorder="1" applyAlignment="1">
      <alignment horizontal="center" vertical="center"/>
      <protection/>
    </xf>
    <xf numFmtId="0" fontId="10" fillId="0" borderId="0" xfId="1796" applyFont="1" applyFill="1" applyBorder="1" applyAlignment="1">
      <alignment horizontal="center" wrapText="1"/>
      <protection/>
    </xf>
    <xf numFmtId="0" fontId="10" fillId="0" borderId="50" xfId="179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0" fontId="8" fillId="0" borderId="54" xfId="1796" applyFont="1" applyFill="1" applyBorder="1" applyAlignment="1">
      <alignment/>
      <protection/>
    </xf>
    <xf numFmtId="0" fontId="8" fillId="0" borderId="56" xfId="1796" applyFont="1" applyFill="1" applyBorder="1" applyAlignment="1">
      <alignment vertical="center"/>
      <protection/>
    </xf>
    <xf numFmtId="0" fontId="8" fillId="0" borderId="47" xfId="1796" applyFont="1" applyFill="1" applyBorder="1" applyAlignment="1">
      <alignment vertical="center"/>
      <protection/>
    </xf>
    <xf numFmtId="0" fontId="8" fillId="0" borderId="58" xfId="1796" applyFont="1" applyFill="1" applyBorder="1" applyAlignment="1">
      <alignment horizontal="center" vertical="center"/>
      <protection/>
    </xf>
    <xf numFmtId="0" fontId="18" fillId="0" borderId="54" xfId="0" applyFont="1" applyFill="1" applyBorder="1" applyAlignment="1">
      <alignment/>
    </xf>
    <xf numFmtId="0" fontId="19" fillId="0" borderId="54" xfId="0" applyFont="1" applyFill="1" applyBorder="1" applyAlignment="1" quotePrefix="1">
      <alignment/>
    </xf>
    <xf numFmtId="0" fontId="19" fillId="0" borderId="54" xfId="0" applyFont="1" applyFill="1" applyBorder="1" applyAlignment="1" quotePrefix="1">
      <alignment/>
    </xf>
    <xf numFmtId="0" fontId="7" fillId="0" borderId="55" xfId="1796" applyFont="1" applyFill="1" applyBorder="1" applyAlignment="1">
      <alignment horizontal="center" vertical="center"/>
      <protection/>
    </xf>
    <xf numFmtId="166" fontId="8" fillId="0" borderId="57" xfId="1796" applyNumberFormat="1" applyFont="1" applyFill="1" applyBorder="1">
      <alignment/>
      <protection/>
    </xf>
    <xf numFmtId="0" fontId="9" fillId="0" borderId="57" xfId="1796" applyFont="1" applyFill="1" applyBorder="1">
      <alignment/>
      <protection/>
    </xf>
    <xf numFmtId="0" fontId="19" fillId="0" borderId="0" xfId="1795" applyFont="1" applyFill="1">
      <alignment/>
      <protection/>
    </xf>
    <xf numFmtId="0" fontId="19" fillId="0" borderId="0" xfId="1795" applyFont="1" applyFill="1" applyBorder="1">
      <alignment/>
      <protection/>
    </xf>
    <xf numFmtId="0" fontId="7" fillId="0" borderId="51" xfId="1796" applyFont="1" applyFill="1" applyBorder="1">
      <alignment/>
      <protection/>
    </xf>
    <xf numFmtId="0" fontId="7" fillId="0" borderId="53" xfId="1796" applyFont="1" applyFill="1" applyBorder="1">
      <alignment/>
      <protection/>
    </xf>
    <xf numFmtId="0" fontId="8" fillId="0" borderId="47" xfId="1795" applyFont="1" applyFill="1" applyBorder="1">
      <alignment/>
      <protection/>
    </xf>
    <xf numFmtId="0" fontId="8" fillId="0" borderId="54" xfId="1795" applyFont="1" applyFill="1" applyBorder="1">
      <alignment/>
      <protection/>
    </xf>
    <xf numFmtId="0" fontId="7" fillId="0" borderId="54" xfId="1795" applyFont="1" applyFill="1" applyBorder="1" quotePrefix="1">
      <alignment/>
      <protection/>
    </xf>
    <xf numFmtId="0" fontId="7" fillId="0" borderId="47" xfId="1795" applyFont="1" applyFill="1" applyBorder="1">
      <alignment/>
      <protection/>
    </xf>
    <xf numFmtId="14" fontId="7" fillId="0" borderId="54" xfId="1795" applyNumberFormat="1" applyFont="1" applyFill="1" applyBorder="1" quotePrefix="1">
      <alignment/>
      <protection/>
    </xf>
    <xf numFmtId="0" fontId="7" fillId="0" borderId="54" xfId="1795" applyFont="1" applyFill="1" applyBorder="1">
      <alignment/>
      <protection/>
    </xf>
    <xf numFmtId="0" fontId="7" fillId="0" borderId="55" xfId="1795" applyFont="1" applyFill="1" applyBorder="1">
      <alignment/>
      <protection/>
    </xf>
    <xf numFmtId="0" fontId="8" fillId="0" borderId="53" xfId="1795" applyFont="1" applyFill="1" applyBorder="1">
      <alignment/>
      <protection/>
    </xf>
    <xf numFmtId="0" fontId="7" fillId="0" borderId="52" xfId="1796" applyFont="1" applyFill="1" applyBorder="1" applyAlignment="1">
      <alignment horizontal="center" vertical="center" wrapText="1"/>
      <protection/>
    </xf>
    <xf numFmtId="0" fontId="8" fillId="0" borderId="57" xfId="1796" applyFont="1" applyFill="1" applyBorder="1" applyAlignment="1">
      <alignment horizontal="center" vertical="center"/>
      <protection/>
    </xf>
    <xf numFmtId="0" fontId="9" fillId="0" borderId="52" xfId="1796" applyFont="1" applyFill="1" applyBorder="1" applyAlignment="1">
      <alignment horizontal="center"/>
      <protection/>
    </xf>
    <xf numFmtId="0" fontId="3" fillId="0" borderId="0" xfId="1796" applyFont="1" applyFill="1" applyBorder="1" applyAlignment="1">
      <alignment horizontal="center"/>
      <protection/>
    </xf>
    <xf numFmtId="0" fontId="8" fillId="0" borderId="51" xfId="1796" applyFont="1" applyFill="1" applyBorder="1">
      <alignment/>
      <protection/>
    </xf>
    <xf numFmtId="166" fontId="8" fillId="0" borderId="48" xfId="1569" applyNumberFormat="1" applyFont="1" applyFill="1" applyBorder="1" applyAlignment="1">
      <alignment vertical="top"/>
    </xf>
    <xf numFmtId="0" fontId="9" fillId="0" borderId="49" xfId="1796" applyFont="1" applyFill="1" applyBorder="1" applyAlignment="1">
      <alignment horizontal="center"/>
      <protection/>
    </xf>
    <xf numFmtId="166" fontId="8" fillId="0" borderId="57" xfId="1796" applyNumberFormat="1" applyFont="1" applyFill="1" applyBorder="1" applyAlignment="1">
      <alignment horizontal="center" vertical="center"/>
      <protection/>
    </xf>
    <xf numFmtId="166" fontId="18" fillId="0" borderId="48" xfId="1795" applyNumberFormat="1" applyFont="1" applyFill="1" applyBorder="1" applyAlignment="1">
      <alignment horizontal="right"/>
      <protection/>
    </xf>
    <xf numFmtId="166" fontId="18" fillId="0" borderId="48" xfId="1795" applyNumberFormat="1" applyFont="1" applyFill="1" applyBorder="1" applyAlignment="1" quotePrefix="1">
      <alignment horizontal="right"/>
      <protection/>
    </xf>
    <xf numFmtId="166" fontId="19" fillId="0" borderId="48" xfId="1795" applyNumberFormat="1" applyFont="1" applyFill="1" applyBorder="1" applyAlignment="1">
      <alignment horizontal="right"/>
      <protection/>
    </xf>
    <xf numFmtId="166" fontId="19" fillId="0" borderId="48" xfId="1795" applyNumberFormat="1" applyFont="1" applyFill="1" applyBorder="1" applyAlignment="1" quotePrefix="1">
      <alignment horizontal="right"/>
      <protection/>
    </xf>
    <xf numFmtId="166" fontId="18" fillId="0" borderId="52" xfId="1795" applyNumberFormat="1" applyFont="1" applyFill="1" applyBorder="1" applyAlignment="1">
      <alignment horizontal="right"/>
      <protection/>
    </xf>
    <xf numFmtId="166" fontId="4" fillId="0" borderId="0" xfId="1796" applyNumberFormat="1" applyFont="1" applyFill="1">
      <alignment/>
      <protection/>
    </xf>
    <xf numFmtId="166" fontId="5" fillId="0" borderId="0" xfId="1796" applyNumberFormat="1" applyFont="1" applyFill="1">
      <alignment/>
      <protection/>
    </xf>
    <xf numFmtId="43" fontId="6" fillId="0" borderId="0" xfId="1539" applyFont="1" applyFill="1" applyAlignment="1">
      <alignment/>
    </xf>
    <xf numFmtId="166" fontId="3" fillId="0" borderId="0" xfId="1796" applyNumberFormat="1" applyFont="1" applyFill="1">
      <alignment/>
      <protection/>
    </xf>
    <xf numFmtId="166" fontId="6" fillId="0" borderId="0" xfId="1796" applyNumberFormat="1" applyFont="1" applyFill="1">
      <alignment/>
      <protection/>
    </xf>
    <xf numFmtId="0" fontId="8" fillId="0" borderId="47" xfId="1795" applyFont="1" applyBorder="1">
      <alignment/>
      <protection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166" fontId="4" fillId="0" borderId="0" xfId="1796" applyNumberFormat="1" applyFont="1" applyFill="1" applyBorder="1">
      <alignment/>
      <protection/>
    </xf>
    <xf numFmtId="166" fontId="19" fillId="0" borderId="0" xfId="1795" applyNumberFormat="1" applyFont="1" applyFill="1">
      <alignment/>
      <protection/>
    </xf>
    <xf numFmtId="166" fontId="8" fillId="0" borderId="0" xfId="1796" applyNumberFormat="1" applyFont="1" applyFill="1" applyBorder="1" applyAlignment="1">
      <alignment horizontal="center" vertical="center"/>
      <protection/>
    </xf>
    <xf numFmtId="166" fontId="8" fillId="0" borderId="0" xfId="1796" applyNumberFormat="1" applyFont="1" applyFill="1" applyBorder="1" applyAlignment="1">
      <alignment horizontal="center" vertical="center"/>
      <protection/>
    </xf>
    <xf numFmtId="4" fontId="4" fillId="0" borderId="0" xfId="1796" applyNumberFormat="1" applyFont="1" applyFill="1" applyBorder="1">
      <alignment/>
      <protection/>
    </xf>
    <xf numFmtId="166" fontId="8" fillId="0" borderId="55" xfId="1796" applyNumberFormat="1" applyFont="1" applyFill="1" applyBorder="1">
      <alignment/>
      <protection/>
    </xf>
    <xf numFmtId="0" fontId="6" fillId="0" borderId="0" xfId="1796" applyFont="1" applyFill="1" applyAlignment="1">
      <alignment horizontal="right"/>
      <protection/>
    </xf>
    <xf numFmtId="166" fontId="8" fillId="0" borderId="52" xfId="1796" applyNumberFormat="1" applyFont="1" applyFill="1" applyBorder="1" applyAlignment="1" quotePrefix="1">
      <alignment horizontal="right" vertical="justify"/>
      <protection/>
    </xf>
    <xf numFmtId="166" fontId="7" fillId="0" borderId="48" xfId="1796" applyNumberFormat="1" applyFont="1" applyFill="1" applyBorder="1" applyAlignment="1" quotePrefix="1">
      <alignment horizontal="right" vertical="justify"/>
      <protection/>
    </xf>
    <xf numFmtId="0" fontId="26" fillId="0" borderId="0" xfId="0" applyFont="1" applyAlignment="1">
      <alignment/>
    </xf>
    <xf numFmtId="0" fontId="12" fillId="0" borderId="0" xfId="1796" applyFont="1" applyFill="1">
      <alignment/>
      <protection/>
    </xf>
    <xf numFmtId="0" fontId="26" fillId="0" borderId="0" xfId="0" applyFont="1" applyFill="1" applyAlignment="1">
      <alignment/>
    </xf>
    <xf numFmtId="166" fontId="7" fillId="0" borderId="0" xfId="1796" applyNumberFormat="1" applyFont="1" applyFill="1">
      <alignment/>
      <protection/>
    </xf>
    <xf numFmtId="166" fontId="8" fillId="0" borderId="48" xfId="1796" applyNumberFormat="1" applyFont="1" applyFill="1" applyBorder="1" applyAlignment="1" quotePrefix="1">
      <alignment horizontal="right" vertical="justify"/>
      <protection/>
    </xf>
    <xf numFmtId="0" fontId="10" fillId="0" borderId="48" xfId="1796" applyFont="1" applyFill="1" applyBorder="1" applyAlignment="1">
      <alignment horizontal="center" vertical="center"/>
      <protection/>
    </xf>
    <xf numFmtId="166" fontId="8" fillId="0" borderId="48" xfId="1539" applyNumberFormat="1" applyFont="1" applyFill="1" applyBorder="1" applyAlignment="1">
      <alignment/>
    </xf>
    <xf numFmtId="174" fontId="8" fillId="0" borderId="52" xfId="1796" applyNumberFormat="1" applyFont="1" applyFill="1" applyBorder="1" applyAlignment="1" quotePrefix="1">
      <alignment horizontal="center" vertical="center" wrapText="1"/>
      <protection/>
    </xf>
    <xf numFmtId="0" fontId="8" fillId="0" borderId="0" xfId="1796" applyFont="1" applyFill="1">
      <alignment/>
      <protection/>
    </xf>
    <xf numFmtId="0" fontId="7" fillId="0" borderId="53" xfId="1796" applyFont="1" applyFill="1" applyBorder="1" applyAlignment="1">
      <alignment horizontal="center" vertical="center" wrapText="1"/>
      <protection/>
    </xf>
    <xf numFmtId="15" fontId="8" fillId="0" borderId="56" xfId="1796" applyNumberFormat="1" applyFont="1" applyFill="1" applyBorder="1" applyAlignment="1">
      <alignment horizontal="center" vertical="center"/>
      <protection/>
    </xf>
    <xf numFmtId="173" fontId="8" fillId="0" borderId="56" xfId="1796" applyNumberFormat="1" applyFont="1" applyFill="1" applyBorder="1" applyAlignment="1">
      <alignment horizontal="center" vertical="center"/>
      <protection/>
    </xf>
    <xf numFmtId="0" fontId="7" fillId="0" borderId="53" xfId="1796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49" xfId="1796" applyFont="1" applyFill="1" applyBorder="1">
      <alignment/>
      <protection/>
    </xf>
    <xf numFmtId="0" fontId="8" fillId="0" borderId="50" xfId="1796" applyFont="1" applyFill="1" applyBorder="1">
      <alignment/>
      <protection/>
    </xf>
    <xf numFmtId="0" fontId="8" fillId="0" borderId="49" xfId="1796" applyFont="1" applyFill="1" applyBorder="1" applyAlignment="1">
      <alignment horizontal="center"/>
      <protection/>
    </xf>
    <xf numFmtId="0" fontId="8" fillId="0" borderId="47" xfId="1796" applyFont="1" applyFill="1" applyBorder="1">
      <alignment/>
      <protection/>
    </xf>
    <xf numFmtId="0" fontId="7" fillId="0" borderId="0" xfId="1796" applyFont="1" applyFill="1" applyBorder="1" applyAlignment="1">
      <alignment horizontal="center"/>
      <protection/>
    </xf>
    <xf numFmtId="166" fontId="8" fillId="0" borderId="0" xfId="1796" applyNumberFormat="1" applyFont="1" applyFill="1">
      <alignment/>
      <protection/>
    </xf>
    <xf numFmtId="0" fontId="21" fillId="0" borderId="47" xfId="0" applyFont="1" applyFill="1" applyBorder="1" applyAlignment="1">
      <alignment/>
    </xf>
    <xf numFmtId="0" fontId="8" fillId="0" borderId="47" xfId="1796" applyFont="1" applyFill="1" applyBorder="1" applyAlignment="1">
      <alignment horizontal="left" wrapText="1"/>
      <protection/>
    </xf>
    <xf numFmtId="0" fontId="7" fillId="0" borderId="47" xfId="1796" applyFont="1" applyFill="1" applyBorder="1" applyAlignment="1">
      <alignment horizontal="left" wrapText="1"/>
      <protection/>
    </xf>
    <xf numFmtId="0" fontId="8" fillId="0" borderId="54" xfId="1796" applyFont="1" applyFill="1" applyBorder="1" applyAlignment="1">
      <alignment horizontal="left"/>
      <protection/>
    </xf>
    <xf numFmtId="0" fontId="8" fillId="0" borderId="47" xfId="1796" applyFont="1" applyFill="1" applyBorder="1" applyAlignment="1" quotePrefix="1">
      <alignment horizontal="left" wrapText="1"/>
      <protection/>
    </xf>
    <xf numFmtId="0" fontId="10" fillId="0" borderId="0" xfId="1796" applyFont="1" applyFill="1" applyBorder="1" applyAlignment="1" quotePrefix="1">
      <alignment horizontal="center"/>
      <protection/>
    </xf>
    <xf numFmtId="0" fontId="7" fillId="0" borderId="47" xfId="1796" applyFont="1" applyFill="1" applyBorder="1" applyAlignment="1" quotePrefix="1">
      <alignment horizontal="left" wrapText="1"/>
      <protection/>
    </xf>
    <xf numFmtId="0" fontId="9" fillId="0" borderId="0" xfId="1796" applyFont="1" applyFill="1" applyBorder="1" applyAlignment="1" quotePrefix="1">
      <alignment horizontal="center"/>
      <protection/>
    </xf>
    <xf numFmtId="0" fontId="7" fillId="0" borderId="47" xfId="1796" applyFont="1" applyFill="1" applyBorder="1" applyAlignment="1">
      <alignment horizontal="left" vertical="top" wrapText="1"/>
      <protection/>
    </xf>
    <xf numFmtId="0" fontId="9" fillId="0" borderId="0" xfId="1796" applyFont="1" applyFill="1" applyBorder="1" applyAlignment="1">
      <alignment horizontal="center" vertical="top" wrapText="1"/>
      <protection/>
    </xf>
    <xf numFmtId="0" fontId="8" fillId="0" borderId="54" xfId="1796" applyFont="1" applyFill="1" applyBorder="1" quotePrefix="1">
      <alignment/>
      <protection/>
    </xf>
    <xf numFmtId="16" fontId="7" fillId="0" borderId="54" xfId="1796" applyNumberFormat="1" applyFont="1" applyFill="1" applyBorder="1" quotePrefix="1">
      <alignment/>
      <protection/>
    </xf>
    <xf numFmtId="4" fontId="7" fillId="0" borderId="56" xfId="1796" applyNumberFormat="1" applyFont="1" applyFill="1" applyBorder="1">
      <alignment/>
      <protection/>
    </xf>
    <xf numFmtId="4" fontId="7" fillId="0" borderId="52" xfId="1796" applyNumberFormat="1" applyFont="1" applyFill="1" applyBorder="1">
      <alignment/>
      <protection/>
    </xf>
    <xf numFmtId="15" fontId="8" fillId="0" borderId="52" xfId="1796" applyNumberFormat="1" applyFont="1" applyFill="1" applyBorder="1" applyAlignment="1">
      <alignment horizontal="center" vertical="center"/>
      <protection/>
    </xf>
    <xf numFmtId="2" fontId="4" fillId="0" borderId="0" xfId="1796" applyNumberFormat="1" applyFont="1" applyFill="1" applyBorder="1">
      <alignment/>
      <protection/>
    </xf>
    <xf numFmtId="0" fontId="9" fillId="0" borderId="48" xfId="1796" applyFont="1" applyFill="1" applyBorder="1" applyAlignment="1" quotePrefix="1">
      <alignment horizontal="center"/>
      <protection/>
    </xf>
    <xf numFmtId="0" fontId="10" fillId="0" borderId="54" xfId="1796" applyFont="1" applyFill="1" applyBorder="1" applyAlignment="1" quotePrefix="1">
      <alignment horizontal="center" vertical="top" wrapText="1"/>
      <protection/>
    </xf>
    <xf numFmtId="16" fontId="10" fillId="0" borderId="54" xfId="1796" applyNumberFormat="1" applyFont="1" applyFill="1" applyBorder="1" applyAlignment="1" quotePrefix="1">
      <alignment horizontal="center" vertical="top" wrapText="1"/>
      <protection/>
    </xf>
    <xf numFmtId="166" fontId="3" fillId="0" borderId="0" xfId="1796" applyNumberFormat="1" applyFill="1">
      <alignment/>
      <protection/>
    </xf>
    <xf numFmtId="15" fontId="8" fillId="0" borderId="52" xfId="1796" applyNumberFormat="1" applyFont="1" applyFill="1" applyBorder="1" applyAlignment="1" quotePrefix="1">
      <alignment horizontal="center" vertical="center"/>
      <protection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7" xfId="0" applyFont="1" applyFill="1" applyBorder="1" applyAlignment="1" quotePrefix="1">
      <alignment/>
    </xf>
    <xf numFmtId="0" fontId="7" fillId="0" borderId="48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7" fillId="0" borderId="0" xfId="1796" applyFont="1" applyFill="1" applyBorder="1" applyAlignment="1">
      <alignment horizontal="left" vertical="top" wrapText="1"/>
      <protection/>
    </xf>
    <xf numFmtId="0" fontId="135" fillId="0" borderId="0" xfId="0" applyFont="1" applyFill="1" applyBorder="1" applyAlignment="1">
      <alignment/>
    </xf>
    <xf numFmtId="0" fontId="135" fillId="0" borderId="54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8" fillId="0" borderId="54" xfId="1796" applyFont="1" applyFill="1" applyBorder="1" applyAlignment="1">
      <alignment horizontal="center" vertical="center"/>
      <protection/>
    </xf>
    <xf numFmtId="0" fontId="7" fillId="0" borderId="55" xfId="1796" applyFont="1" applyFill="1" applyBorder="1" applyAlignment="1">
      <alignment horizontal="center" vertical="center" wrapText="1"/>
      <protection/>
    </xf>
    <xf numFmtId="0" fontId="8" fillId="0" borderId="60" xfId="1796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2" fontId="135" fillId="0" borderId="56" xfId="0" applyNumberFormat="1" applyFont="1" applyFill="1" applyBorder="1" applyAlignment="1" quotePrefix="1">
      <alignment/>
    </xf>
    <xf numFmtId="0" fontId="135" fillId="0" borderId="53" xfId="0" applyFont="1" applyFill="1" applyBorder="1" applyAlignment="1">
      <alignment/>
    </xf>
    <xf numFmtId="2" fontId="8" fillId="0" borderId="49" xfId="1796" applyNumberFormat="1" applyFont="1" applyFill="1" applyBorder="1" applyAlignment="1">
      <alignment horizontal="center" vertical="center" wrapText="1"/>
      <protection/>
    </xf>
    <xf numFmtId="15" fontId="8" fillId="0" borderId="55" xfId="1796" applyNumberFormat="1" applyFont="1" applyFill="1" applyBorder="1" applyAlignment="1">
      <alignment horizontal="center" vertical="center"/>
      <protection/>
    </xf>
    <xf numFmtId="0" fontId="135" fillId="0" borderId="49" xfId="0" applyFont="1" applyFill="1" applyBorder="1" applyAlignment="1">
      <alignment/>
    </xf>
    <xf numFmtId="2" fontId="21" fillId="0" borderId="50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2" fontId="135" fillId="0" borderId="0" xfId="0" applyNumberFormat="1" applyFont="1" applyFill="1" applyBorder="1" applyAlignment="1">
      <alignment/>
    </xf>
    <xf numFmtId="0" fontId="135" fillId="0" borderId="47" xfId="0" applyFont="1" applyFill="1" applyBorder="1" applyAlignment="1">
      <alignment/>
    </xf>
    <xf numFmtId="0" fontId="135" fillId="0" borderId="55" xfId="0" applyFont="1" applyFill="1" applyBorder="1" applyAlignment="1">
      <alignment/>
    </xf>
    <xf numFmtId="2" fontId="135" fillId="0" borderId="56" xfId="0" applyNumberFormat="1" applyFont="1" applyFill="1" applyBorder="1" applyAlignment="1">
      <alignment/>
    </xf>
    <xf numFmtId="0" fontId="135" fillId="0" borderId="53" xfId="0" applyFont="1" applyFill="1" applyBorder="1" applyAlignment="1">
      <alignment horizontal="left"/>
    </xf>
    <xf numFmtId="0" fontId="135" fillId="0" borderId="55" xfId="0" applyFont="1" applyFill="1" applyBorder="1" applyAlignment="1">
      <alignment horizontal="center"/>
    </xf>
    <xf numFmtId="0" fontId="135" fillId="0" borderId="52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vertical="top"/>
    </xf>
    <xf numFmtId="0" fontId="21" fillId="0" borderId="47" xfId="0" applyFont="1" applyFill="1" applyBorder="1" applyAlignment="1">
      <alignment vertical="justify" wrapText="1"/>
    </xf>
    <xf numFmtId="2" fontId="21" fillId="0" borderId="0" xfId="0" applyNumberFormat="1" applyFont="1" applyFill="1" applyBorder="1" applyAlignment="1">
      <alignment vertical="top"/>
    </xf>
    <xf numFmtId="16" fontId="21" fillId="0" borderId="54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/>
    </xf>
    <xf numFmtId="0" fontId="135" fillId="0" borderId="47" xfId="0" applyFont="1" applyFill="1" applyBorder="1" applyAlignment="1">
      <alignment vertical="justify" wrapText="1"/>
    </xf>
    <xf numFmtId="256" fontId="135" fillId="0" borderId="0" xfId="0" applyNumberFormat="1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 vertical="top"/>
    </xf>
    <xf numFmtId="0" fontId="21" fillId="0" borderId="47" xfId="0" applyFont="1" applyFill="1" applyBorder="1" applyAlignment="1">
      <alignment vertical="justify" wrapText="1"/>
    </xf>
    <xf numFmtId="0" fontId="135" fillId="0" borderId="52" xfId="0" applyFont="1" applyFill="1" applyBorder="1" applyAlignment="1">
      <alignment/>
    </xf>
    <xf numFmtId="0" fontId="135" fillId="0" borderId="0" xfId="0" applyFont="1" applyFill="1" applyAlignment="1">
      <alignment/>
    </xf>
    <xf numFmtId="2" fontId="135" fillId="0" borderId="0" xfId="0" applyNumberFormat="1" applyFont="1" applyFill="1" applyAlignment="1">
      <alignment/>
    </xf>
    <xf numFmtId="166" fontId="7" fillId="0" borderId="48" xfId="1569" applyNumberFormat="1" applyFont="1" applyFill="1" applyBorder="1" applyAlignment="1">
      <alignment vertical="top"/>
    </xf>
    <xf numFmtId="0" fontId="136" fillId="0" borderId="0" xfId="0" applyFont="1" applyFill="1" applyAlignment="1">
      <alignment/>
    </xf>
    <xf numFmtId="0" fontId="136" fillId="0" borderId="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56" xfId="0" applyFont="1" applyFill="1" applyBorder="1" applyAlignment="1">
      <alignment horizontal="left" vertical="justify"/>
    </xf>
    <xf numFmtId="0" fontId="19" fillId="0" borderId="56" xfId="0" applyFont="1" applyFill="1" applyBorder="1" applyAlignment="1">
      <alignment/>
    </xf>
    <xf numFmtId="0" fontId="136" fillId="0" borderId="56" xfId="0" applyFont="1" applyFill="1" applyBorder="1" applyAlignment="1">
      <alignment/>
    </xf>
    <xf numFmtId="0" fontId="136" fillId="0" borderId="62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justify"/>
    </xf>
    <xf numFmtId="0" fontId="46" fillId="0" borderId="0" xfId="0" applyFont="1" applyFill="1" applyBorder="1" applyAlignment="1">
      <alignment/>
    </xf>
    <xf numFmtId="0" fontId="136" fillId="0" borderId="0" xfId="0" applyFont="1" applyFill="1" applyAlignment="1">
      <alignment horizontal="left" vertical="justify"/>
    </xf>
    <xf numFmtId="0" fontId="137" fillId="0" borderId="0" xfId="0" applyFont="1" applyFill="1" applyAlignment="1">
      <alignment/>
    </xf>
    <xf numFmtId="0" fontId="138" fillId="0" borderId="0" xfId="0" applyFont="1" applyFill="1" applyAlignment="1">
      <alignment/>
    </xf>
    <xf numFmtId="0" fontId="138" fillId="0" borderId="0" xfId="0" applyFont="1" applyFill="1" applyAlignment="1">
      <alignment horizontal="left" vertical="justify"/>
    </xf>
    <xf numFmtId="0" fontId="13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NumberFormat="1" applyFont="1" applyFill="1" applyAlignment="1">
      <alignment/>
    </xf>
    <xf numFmtId="0" fontId="135" fillId="0" borderId="54" xfId="0" applyFont="1" applyFill="1" applyBorder="1" applyAlignment="1" quotePrefix="1">
      <alignment/>
    </xf>
    <xf numFmtId="0" fontId="21" fillId="0" borderId="47" xfId="0" applyFont="1" applyFill="1" applyBorder="1" applyAlignment="1">
      <alignment/>
    </xf>
    <xf numFmtId="0" fontId="50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7" fillId="0" borderId="57" xfId="0" applyFont="1" applyFill="1" applyBorder="1" applyAlignment="1">
      <alignment/>
    </xf>
    <xf numFmtId="0" fontId="7" fillId="0" borderId="57" xfId="0" applyFont="1" applyFill="1" applyBorder="1" applyAlignment="1">
      <alignment horizontal="left" vertical="justify"/>
    </xf>
    <xf numFmtId="0" fontId="8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/>
    </xf>
    <xf numFmtId="0" fontId="7" fillId="0" borderId="57" xfId="0" applyFont="1" applyFill="1" applyBorder="1" applyAlignment="1">
      <alignment horizontal="center" vertical="center"/>
    </xf>
    <xf numFmtId="0" fontId="137" fillId="0" borderId="5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justify"/>
    </xf>
    <xf numFmtId="0" fontId="8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center"/>
    </xf>
    <xf numFmtId="0" fontId="137" fillId="0" borderId="4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justify"/>
    </xf>
    <xf numFmtId="0" fontId="137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14" fontId="8" fillId="0" borderId="48" xfId="1796" applyNumberFormat="1" applyFont="1" applyFill="1" applyBorder="1" applyAlignment="1">
      <alignment horizontal="center"/>
      <protection/>
    </xf>
    <xf numFmtId="14" fontId="8" fillId="68" borderId="48" xfId="1796" applyNumberFormat="1" applyFont="1" applyFill="1" applyBorder="1" applyAlignment="1">
      <alignment horizontal="left"/>
      <protection/>
    </xf>
    <xf numFmtId="0" fontId="8" fillId="0" borderId="48" xfId="0" applyFont="1" applyFill="1" applyBorder="1" applyAlignment="1">
      <alignment/>
    </xf>
    <xf numFmtId="0" fontId="8" fillId="0" borderId="48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center"/>
    </xf>
    <xf numFmtId="0" fontId="8" fillId="0" borderId="48" xfId="0" applyFont="1" applyFill="1" applyBorder="1" applyAlignment="1" quotePrefix="1">
      <alignment horizontal="left" vertical="justify"/>
    </xf>
    <xf numFmtId="0" fontId="8" fillId="0" borderId="48" xfId="0" applyFont="1" applyFill="1" applyBorder="1" applyAlignment="1">
      <alignment horizontal="justify" vertical="justify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>
      <alignment horizontal="justify" vertical="justify"/>
    </xf>
    <xf numFmtId="0" fontId="7" fillId="0" borderId="48" xfId="0" applyFont="1" applyFill="1" applyBorder="1" applyAlignment="1">
      <alignment horizontal="justify" vertical="justify"/>
    </xf>
    <xf numFmtId="164" fontId="7" fillId="0" borderId="48" xfId="1539" applyNumberFormat="1" applyFont="1" applyFill="1" applyBorder="1" applyAlignment="1" quotePrefix="1">
      <alignment horizontal="center" vertical="justify"/>
    </xf>
    <xf numFmtId="164" fontId="7" fillId="0" borderId="48" xfId="1539" applyNumberFormat="1" applyFont="1" applyFill="1" applyBorder="1" applyAlignment="1">
      <alignment horizontal="center" vertical="justify"/>
    </xf>
    <xf numFmtId="0" fontId="7" fillId="0" borderId="48" xfId="0" applyFont="1" applyFill="1" applyBorder="1" applyAlignment="1">
      <alignment vertical="top" wrapText="1"/>
    </xf>
    <xf numFmtId="164" fontId="138" fillId="0" borderId="48" xfId="1539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left" vertical="justify"/>
    </xf>
    <xf numFmtId="0" fontId="8" fillId="0" borderId="52" xfId="0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/>
    </xf>
    <xf numFmtId="0" fontId="8" fillId="0" borderId="48" xfId="0" applyFont="1" applyFill="1" applyBorder="1" applyAlignment="1" quotePrefix="1">
      <alignment horizontal="left" vertical="justify"/>
    </xf>
    <xf numFmtId="0" fontId="137" fillId="0" borderId="57" xfId="0" applyFont="1" applyFill="1" applyBorder="1" applyAlignment="1">
      <alignment/>
    </xf>
    <xf numFmtId="0" fontId="8" fillId="0" borderId="48" xfId="0" applyFont="1" applyFill="1" applyBorder="1" applyAlignment="1" quotePrefix="1">
      <alignment vertical="justify"/>
    </xf>
    <xf numFmtId="0" fontId="8" fillId="0" borderId="57" xfId="0" applyFont="1" applyFill="1" applyBorder="1" applyAlignment="1">
      <alignment horizontal="justify" vertical="justify"/>
    </xf>
    <xf numFmtId="0" fontId="8" fillId="0" borderId="48" xfId="0" applyFont="1" applyFill="1" applyBorder="1" applyAlignment="1">
      <alignment horizontal="justify" vertical="justify"/>
    </xf>
    <xf numFmtId="0" fontId="7" fillId="0" borderId="48" xfId="0" applyFont="1" applyFill="1" applyBorder="1" applyAlignment="1" quotePrefix="1">
      <alignment horizontal="left" vertical="justify"/>
    </xf>
    <xf numFmtId="0" fontId="7" fillId="0" borderId="52" xfId="0" applyFont="1" applyFill="1" applyBorder="1" applyAlignment="1">
      <alignment/>
    </xf>
    <xf numFmtId="0" fontId="8" fillId="0" borderId="52" xfId="0" applyFont="1" applyFill="1" applyBorder="1" applyAlignment="1">
      <alignment vertical="justify"/>
    </xf>
    <xf numFmtId="166" fontId="8" fillId="0" borderId="58" xfId="1796" applyNumberFormat="1" applyFont="1" applyFill="1" applyBorder="1" applyAlignment="1" quotePrefix="1">
      <alignment horizontal="right" vertical="justify"/>
      <protection/>
    </xf>
    <xf numFmtId="0" fontId="21" fillId="0" borderId="50" xfId="0" applyFont="1" applyFill="1" applyBorder="1" applyAlignment="1">
      <alignment/>
    </xf>
    <xf numFmtId="0" fontId="135" fillId="0" borderId="56" xfId="0" applyFont="1" applyFill="1" applyBorder="1" applyAlignment="1">
      <alignment horizontal="left"/>
    </xf>
    <xf numFmtId="0" fontId="21" fillId="0" borderId="0" xfId="0" applyFont="1" applyFill="1" applyBorder="1" applyAlignment="1">
      <alignment vertical="justify" wrapText="1"/>
    </xf>
    <xf numFmtId="0" fontId="135" fillId="0" borderId="0" xfId="0" applyFont="1" applyFill="1" applyBorder="1" applyAlignment="1">
      <alignment vertical="justify" wrapText="1"/>
    </xf>
    <xf numFmtId="0" fontId="135" fillId="0" borderId="56" xfId="0" applyFont="1" applyFill="1" applyBorder="1" applyAlignment="1">
      <alignment/>
    </xf>
    <xf numFmtId="0" fontId="8" fillId="0" borderId="5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37" fillId="0" borderId="48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</cellXfs>
  <cellStyles count="1977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ntanaPh#" xfId="1626"/>
    <cellStyle name="fontt" xfId="1627"/>
    <cellStyle name="Future_Inactive" xfId="1628"/>
    <cellStyle name="Giriş" xfId="1629"/>
    <cellStyle name="Good" xfId="1630"/>
    <cellStyle name="Grey" xfId="1631"/>
    <cellStyle name="GRUP" xfId="1632"/>
    <cellStyle name="HEADER" xfId="1633"/>
    <cellStyle name="Header1" xfId="1634"/>
    <cellStyle name="Header2" xfId="1635"/>
    <cellStyle name="Heading" xfId="1636"/>
    <cellStyle name="Heading 1" xfId="1637"/>
    <cellStyle name="Heading 1 2 2" xfId="1638"/>
    <cellStyle name="Heading 1 3" xfId="1639"/>
    <cellStyle name="Heading 1 4" xfId="1640"/>
    <cellStyle name="Heading 2" xfId="1641"/>
    <cellStyle name="Heading 2 2 2" xfId="1642"/>
    <cellStyle name="Heading 2 3" xfId="1643"/>
    <cellStyle name="Heading 2 4" xfId="1644"/>
    <cellStyle name="Heading 3" xfId="1645"/>
    <cellStyle name="Heading 4" xfId="1646"/>
    <cellStyle name="Heading1" xfId="1647"/>
    <cellStyle name="Heading2" xfId="1648"/>
    <cellStyle name="Heading3" xfId="1649"/>
    <cellStyle name="Heading4" xfId="1650"/>
    <cellStyle name="Heading5" xfId="1651"/>
    <cellStyle name="Heading6" xfId="1652"/>
    <cellStyle name="Hesaplama" xfId="1653"/>
    <cellStyle name="Hide - Style3" xfId="1654"/>
    <cellStyle name="Hide - Style4" xfId="1655"/>
    <cellStyle name="highlightExposure" xfId="1656"/>
    <cellStyle name="highlightText" xfId="1657"/>
    <cellStyle name="Horizontal" xfId="1658"/>
    <cellStyle name="IDG&quot;5&quot;" xfId="1659"/>
    <cellStyle name="IDG&quot;8&quot;" xfId="1660"/>
    <cellStyle name="Inact-Current" xfId="1661"/>
    <cellStyle name="Inact-Future" xfId="1662"/>
    <cellStyle name="Input" xfId="1663"/>
    <cellStyle name="Input - Style3" xfId="1664"/>
    <cellStyle name="Input - Style4" xfId="1665"/>
    <cellStyle name="Input - Style6" xfId="1666"/>
    <cellStyle name="Input - Style7" xfId="1667"/>
    <cellStyle name="INPUT - Style8" xfId="1668"/>
    <cellStyle name="Input [yellow]" xfId="1669"/>
    <cellStyle name="Input Cells" xfId="1670"/>
    <cellStyle name="Inputdate" xfId="1671"/>
    <cellStyle name="InputL - Style6" xfId="1672"/>
    <cellStyle name="Inputname" xfId="1673"/>
    <cellStyle name="Inputnumbacc" xfId="1674"/>
    <cellStyle name="Inputnumbaccid" xfId="1675"/>
    <cellStyle name="Inputnumbaccyuz" xfId="1676"/>
    <cellStyle name="Ivan" xfId="1677"/>
    <cellStyle name="Îáû÷íûé_PERSONAL" xfId="1678"/>
    <cellStyle name="inputDate" xfId="1679"/>
    <cellStyle name="inputExposure" xfId="1680"/>
    <cellStyle name="İşaretli Hücre" xfId="1681"/>
    <cellStyle name="İyi" xfId="1682"/>
    <cellStyle name="İzlenen Köprü" xfId="1683"/>
    <cellStyle name="Jomma [0]_laroux_mud plant bolted_laroux" xfId="1684"/>
    <cellStyle name="Kop1 - Style4" xfId="1685"/>
    <cellStyle name="KOP1 - Style6" xfId="1686"/>
    <cellStyle name="Kop1 - Style8" xfId="1687"/>
    <cellStyle name="Kop2 - Style3" xfId="1688"/>
    <cellStyle name="Kop2 - Style5" xfId="1689"/>
    <cellStyle name="KOP2 - Style7" xfId="1690"/>
    <cellStyle name="Köprü" xfId="1691"/>
    <cellStyle name="Köprü 2" xfId="1692"/>
    <cellStyle name="Köprü_SY100A" xfId="1693"/>
    <cellStyle name="Kötü" xfId="1694"/>
    <cellStyle name="layout print" xfId="1695"/>
    <cellStyle name="Left - Style7" xfId="1696"/>
    <cellStyle name="Lien hypertexte" xfId="1697"/>
    <cellStyle name="Link Currency (0)" xfId="1698"/>
    <cellStyle name="Link Currency (2)" xfId="1699"/>
    <cellStyle name="Link Units (0)" xfId="1700"/>
    <cellStyle name="Link Units (1)" xfId="1701"/>
    <cellStyle name="Link Units (2)" xfId="1702"/>
    <cellStyle name="Linked Cell" xfId="1703"/>
    <cellStyle name="Linked Cells" xfId="1704"/>
    <cellStyle name="Lynbot - Style7" xfId="1705"/>
    <cellStyle name="Lyntop - Style5" xfId="1706"/>
    <cellStyle name="Lyntop - Style6" xfId="1707"/>
    <cellStyle name="lyntop - Style8" xfId="1708"/>
    <cellStyle name="M/D" xfId="1709"/>
    <cellStyle name="MAINHEADER" xfId="1710"/>
    <cellStyle name="MARKA" xfId="1711"/>
    <cellStyle name="Matrix" xfId="1712"/>
    <cellStyle name="Migliaia (0)" xfId="1713"/>
    <cellStyle name="Migliaia_laroux" xfId="1714"/>
    <cellStyle name="Milliers [0]_!!!GO" xfId="1715"/>
    <cellStyle name="Milliers_!!!GO" xfId="1716"/>
    <cellStyle name="MM/DD" xfId="1717"/>
    <cellStyle name="MM/YY" xfId="1718"/>
    <cellStyle name="MMM 'YY" xfId="1719"/>
    <cellStyle name="MODEL" xfId="1720"/>
    <cellStyle name="Monétaire [0]_!!!GO" xfId="1721"/>
    <cellStyle name="Monétaire_!!!GO" xfId="1722"/>
    <cellStyle name="M-W" xfId="1723"/>
    <cellStyle name="Nameenter" xfId="1724"/>
    <cellStyle name="Neutral" xfId="1725"/>
    <cellStyle name="Neutral 2" xfId="1726"/>
    <cellStyle name="no dec" xfId="1727"/>
    <cellStyle name="Norma - Style1" xfId="1728"/>
    <cellStyle name="Norma - Style2" xfId="1729"/>
    <cellStyle name="Norma - Style3" xfId="1730"/>
    <cellStyle name="Norma - Style6" xfId="1731"/>
    <cellStyle name="Norma - Style7" xfId="1732"/>
    <cellStyle name="Norma - Style8" xfId="1733"/>
    <cellStyle name="Normal - Style1" xfId="1734"/>
    <cellStyle name="Normal 10" xfId="1735"/>
    <cellStyle name="Normal 10 2" xfId="1736"/>
    <cellStyle name="Normal 11" xfId="1737"/>
    <cellStyle name="Normal 12" xfId="1738"/>
    <cellStyle name="Normal 13" xfId="1739"/>
    <cellStyle name="Normal 14" xfId="1740"/>
    <cellStyle name="Normal 15" xfId="1741"/>
    <cellStyle name="Normal 15 2" xfId="1742"/>
    <cellStyle name="Normal 16" xfId="1743"/>
    <cellStyle name="Normal 17" xfId="1744"/>
    <cellStyle name="Normal 18" xfId="1745"/>
    <cellStyle name="Normal 18 2" xfId="1746"/>
    <cellStyle name="Normal 19" xfId="1747"/>
    <cellStyle name="Normal 2" xfId="1748"/>
    <cellStyle name="Normal 2 2" xfId="1749"/>
    <cellStyle name="Normal 2 2 2" xfId="1750"/>
    <cellStyle name="Normal 2 2_TFKB_30.09.2009_ED" xfId="1751"/>
    <cellStyle name="Normal 2 3" xfId="1752"/>
    <cellStyle name="Normal 2 4" xfId="1753"/>
    <cellStyle name="Normal 2 5" xfId="1754"/>
    <cellStyle name="Normal 2_2. GV Menkul Kıymet Çalışması HDI Özet" xfId="1755"/>
    <cellStyle name="Normal 20" xfId="1756"/>
    <cellStyle name="Normal 20 2" xfId="1757"/>
    <cellStyle name="Normal 203" xfId="1758"/>
    <cellStyle name="Normal 21" xfId="1759"/>
    <cellStyle name="Normal 22" xfId="1760"/>
    <cellStyle name="Normal 23 2" xfId="1761"/>
    <cellStyle name="Normal 23 3" xfId="1762"/>
    <cellStyle name="Normal 23 4" xfId="1763"/>
    <cellStyle name="Normal 24" xfId="1764"/>
    <cellStyle name="Normal 25" xfId="1765"/>
    <cellStyle name="Normal 26" xfId="1766"/>
    <cellStyle name="Normal 27" xfId="1767"/>
    <cellStyle name="Normal 28" xfId="1768"/>
    <cellStyle name="Normal 29" xfId="1769"/>
    <cellStyle name="Normal 29 2" xfId="1770"/>
    <cellStyle name="Normal 3" xfId="1771"/>
    <cellStyle name="Normal 3 2" xfId="1772"/>
    <cellStyle name="Normal 3 3" xfId="1773"/>
    <cellStyle name="Normal 30" xfId="1774"/>
    <cellStyle name="Normal 31" xfId="1775"/>
    <cellStyle name="Normal 32" xfId="1776"/>
    <cellStyle name="Normal 33" xfId="1777"/>
    <cellStyle name="Normal 34" xfId="1778"/>
    <cellStyle name="Normal 35" xfId="1779"/>
    <cellStyle name="Normal 35 2" xfId="1780"/>
    <cellStyle name="Normal 36" xfId="1781"/>
    <cellStyle name="Normal 37" xfId="1782"/>
    <cellStyle name="Normal 38" xfId="1783"/>
    <cellStyle name="Normal 39" xfId="1784"/>
    <cellStyle name="Normal 4" xfId="1785"/>
    <cellStyle name="Normal 4 2" xfId="1786"/>
    <cellStyle name="Normal 4 3" xfId="1787"/>
    <cellStyle name="Normal 4_GARFA_1GV_EE" xfId="1788"/>
    <cellStyle name="Normal 5" xfId="1789"/>
    <cellStyle name="Normal 6" xfId="1790"/>
    <cellStyle name="Normal 7" xfId="1791"/>
    <cellStyle name="Normal 8" xfId="1792"/>
    <cellStyle name="Normal 9" xfId="1793"/>
    <cellStyle name="Normál_1996" xfId="1794"/>
    <cellStyle name="Normal_BANKA_DISI_MALI_KURUM_TABLOLARI_solo_ (2)" xfId="1795"/>
    <cellStyle name="Normal_finansal" xfId="1796"/>
    <cellStyle name="Normale_INDIA_Allegato3" xfId="1797"/>
    <cellStyle name="Normalny_Expans 04.10" xfId="1798"/>
    <cellStyle name="Not" xfId="1799"/>
    <cellStyle name="Note" xfId="1800"/>
    <cellStyle name="Note 10" xfId="1801"/>
    <cellStyle name="Note 10 2" xfId="1802"/>
    <cellStyle name="Note 10_Doubtfull_30062010" xfId="1803"/>
    <cellStyle name="Note 11" xfId="1804"/>
    <cellStyle name="Note 11 2" xfId="1805"/>
    <cellStyle name="Note 11_Doubtfull_30062010" xfId="1806"/>
    <cellStyle name="Note 12" xfId="1807"/>
    <cellStyle name="Note 12 2" xfId="1808"/>
    <cellStyle name="Note 12_Doubtfull_30062010" xfId="1809"/>
    <cellStyle name="Note 13" xfId="1810"/>
    <cellStyle name="Note 13 2" xfId="1811"/>
    <cellStyle name="Note 14" xfId="1812"/>
    <cellStyle name="Note 14 2" xfId="1813"/>
    <cellStyle name="Note 15" xfId="1814"/>
    <cellStyle name="Note 15 2" xfId="1815"/>
    <cellStyle name="Note 16" xfId="1816"/>
    <cellStyle name="Note 16 2" xfId="1817"/>
    <cellStyle name="Note 17" xfId="1818"/>
    <cellStyle name="Note 17 2" xfId="1819"/>
    <cellStyle name="Note 18" xfId="1820"/>
    <cellStyle name="Note 18 2" xfId="1821"/>
    <cellStyle name="Note 19" xfId="1822"/>
    <cellStyle name="Note 19 2" xfId="1823"/>
    <cellStyle name="Note 2" xfId="1824"/>
    <cellStyle name="Note 2 2" xfId="1825"/>
    <cellStyle name="Note 2_Doubtfull_30062010" xfId="1826"/>
    <cellStyle name="Note 20" xfId="1827"/>
    <cellStyle name="Note 20 2" xfId="1828"/>
    <cellStyle name="Note 21" xfId="1829"/>
    <cellStyle name="Note 21 2" xfId="1830"/>
    <cellStyle name="Note 22" xfId="1831"/>
    <cellStyle name="Note 22 2" xfId="1832"/>
    <cellStyle name="Note 23" xfId="1833"/>
    <cellStyle name="Note 23 2" xfId="1834"/>
    <cellStyle name="Note 3" xfId="1835"/>
    <cellStyle name="Note 3 2" xfId="1836"/>
    <cellStyle name="Note 3_Doubtfull_30062010" xfId="1837"/>
    <cellStyle name="Note 4" xfId="1838"/>
    <cellStyle name="Note 4 2" xfId="1839"/>
    <cellStyle name="Note 4_Doubtfull_30062010" xfId="1840"/>
    <cellStyle name="Note 5" xfId="1841"/>
    <cellStyle name="Note 5 2" xfId="1842"/>
    <cellStyle name="Note 5_Doubtfull_30062010" xfId="1843"/>
    <cellStyle name="Note 6" xfId="1844"/>
    <cellStyle name="Note 6 2" xfId="1845"/>
    <cellStyle name="Note 6_Doubtfull_30062010" xfId="1846"/>
    <cellStyle name="Note 7" xfId="1847"/>
    <cellStyle name="Note 7 2" xfId="1848"/>
    <cellStyle name="Note 7_Doubtfull_30062010" xfId="1849"/>
    <cellStyle name="Note 8" xfId="1850"/>
    <cellStyle name="Note 8 2" xfId="1851"/>
    <cellStyle name="Note 8_Doubtfull_30062010" xfId="1852"/>
    <cellStyle name="Note 9" xfId="1853"/>
    <cellStyle name="Note 9 2" xfId="1854"/>
    <cellStyle name="Note 9_Doubtfull_30062010" xfId="1855"/>
    <cellStyle name="Noyan" xfId="1856"/>
    <cellStyle name="Nötr" xfId="1857"/>
    <cellStyle name="Œ…‹æØ‚è [0.00]_!!!GO" xfId="1858"/>
    <cellStyle name="Œ…‹æØ‚è_!!!GO" xfId="1859"/>
    <cellStyle name="Ôèíàíñîâûé [0]_PERSONAL" xfId="1860"/>
    <cellStyle name="Ôèíàíñîâûé_PERSONAL" xfId="1861"/>
    <cellStyle name="Old_Inactive" xfId="1862"/>
    <cellStyle name="Option" xfId="1863"/>
    <cellStyle name="OptionHeading" xfId="1864"/>
    <cellStyle name="Osborne" xfId="1865"/>
    <cellStyle name="Output" xfId="1866"/>
    <cellStyle name="ParaBirimi [0]" xfId="1867"/>
    <cellStyle name="ParaBirimi_results" xfId="1868"/>
    <cellStyle name="Pénznem [0]_1996" xfId="1869"/>
    <cellStyle name="Pénznem_1996" xfId="1870"/>
    <cellStyle name="per.style" xfId="1871"/>
    <cellStyle name="Percen - Biçem1" xfId="1872"/>
    <cellStyle name="Percent" xfId="1873"/>
    <cellStyle name="Percent [0]" xfId="1874"/>
    <cellStyle name="Percent [00]" xfId="1875"/>
    <cellStyle name="Percent [2]" xfId="1876"/>
    <cellStyle name="Percent 2" xfId="1877"/>
    <cellStyle name="Percent 3" xfId="1878"/>
    <cellStyle name="Percent 4" xfId="1879"/>
    <cellStyle name="Percent 5" xfId="1880"/>
    <cellStyle name="Percent 6" xfId="1881"/>
    <cellStyle name="Percent 7" xfId="1882"/>
    <cellStyle name="Percent 8" xfId="1883"/>
    <cellStyle name="PO BORDER" xfId="1884"/>
    <cellStyle name="PrePop Currency (0)" xfId="1885"/>
    <cellStyle name="PrePop Currency (2)" xfId="1886"/>
    <cellStyle name="PrePop Units (0)" xfId="1887"/>
    <cellStyle name="PrePop Units (1)" xfId="1888"/>
    <cellStyle name="PrePop Units (2)" xfId="1889"/>
    <cellStyle name="Price" xfId="1890"/>
    <cellStyle name="pricing" xfId="1891"/>
    <cellStyle name="PSChar" xfId="1892"/>
    <cellStyle name="PSDate" xfId="1893"/>
    <cellStyle name="PSDec" xfId="1894"/>
    <cellStyle name="PSHeading" xfId="1895"/>
    <cellStyle name="PSInt" xfId="1896"/>
    <cellStyle name="PSSpacer" xfId="1897"/>
    <cellStyle name="PutnamPh#" xfId="1898"/>
    <cellStyle name="pwstyle" xfId="1899"/>
    <cellStyle name="recycled" xfId="1900"/>
    <cellStyle name="Red" xfId="1901"/>
    <cellStyle name="red negative" xfId="1902"/>
    <cellStyle name="résutat" xfId="1903"/>
    <cellStyle name="RevList" xfId="1904"/>
    <cellStyle name="s" xfId="1905"/>
    <cellStyle name="s 2" xfId="1906"/>
    <cellStyle name="s 3" xfId="1907"/>
    <cellStyle name="s 4" xfId="1908"/>
    <cellStyle name="s 5" xfId="1909"/>
    <cellStyle name="s 6" xfId="1910"/>
    <cellStyle name="s_Book4" xfId="1911"/>
    <cellStyle name="s_TFKB_30.09.2009_ED" xfId="1912"/>
    <cellStyle name="SAPError" xfId="1913"/>
    <cellStyle name="SAPKey" xfId="1914"/>
    <cellStyle name="SAPLocked" xfId="1915"/>
    <cellStyle name="SAPOutput" xfId="1916"/>
    <cellStyle name="SAPSpace" xfId="1917"/>
    <cellStyle name="SAPText" xfId="1918"/>
    <cellStyle name="SAPUnLocked" xfId="1919"/>
    <cellStyle name="SDEntry" xfId="1920"/>
    <cellStyle name="SDFormula" xfId="1921"/>
    <cellStyle name="SDHeader" xfId="1922"/>
    <cellStyle name="SEEntry" xfId="1923"/>
    <cellStyle name="SEFormula" xfId="1924"/>
    <cellStyle name="SEFormula2" xfId="1925"/>
    <cellStyle name="SEHeader" xfId="1926"/>
    <cellStyle name="SELocked" xfId="1927"/>
    <cellStyle name="SELockPer" xfId="1928"/>
    <cellStyle name="showExposure" xfId="1929"/>
    <cellStyle name="showPercentage" xfId="1930"/>
    <cellStyle name="SNEntry" xfId="1931"/>
    <cellStyle name="SNFormula" xfId="1932"/>
    <cellStyle name="SPEntry" xfId="1933"/>
    <cellStyle name="SPFormula" xfId="1934"/>
    <cellStyle name="SPOl" xfId="1935"/>
    <cellStyle name="STANDARD" xfId="1936"/>
    <cellStyle name="Stil 1" xfId="1937"/>
    <cellStyle name="Style 1" xfId="1938"/>
    <cellStyle name="Subtotal" xfId="1939"/>
    <cellStyle name="tabel" xfId="1940"/>
    <cellStyle name="Tabelle Text 9" xfId="1941"/>
    <cellStyle name="Tabelle Zahl 1 10" xfId="1942"/>
    <cellStyle name="Tabelle Zahl 1 9" xfId="1943"/>
    <cellStyle name="tablo" xfId="1944"/>
    <cellStyle name="takvim" xfId="1945"/>
    <cellStyle name="TEXT" xfId="1946"/>
    <cellStyle name="Text Indent A" xfId="1947"/>
    <cellStyle name="Text Indent B" xfId="1948"/>
    <cellStyle name="Text Indent C" xfId="1949"/>
    <cellStyle name="Titel" xfId="1950"/>
    <cellStyle name="Title" xfId="1951"/>
    <cellStyle name="Toplam" xfId="1952"/>
    <cellStyle name="Total" xfId="1953"/>
    <cellStyle name="Tusental (0)_pldt" xfId="1954"/>
    <cellStyle name="Tusental_pldt" xfId="1955"/>
    <cellStyle name="ú" xfId="1956"/>
    <cellStyle name="ú?³" xfId="1957"/>
    <cellStyle name="ú?ú" xfId="1958"/>
    <cellStyle name="Unit" xfId="1959"/>
    <cellStyle name="Update" xfId="1960"/>
    <cellStyle name="URUNKODU" xfId="1961"/>
    <cellStyle name="úßú" xfId="1962"/>
    <cellStyle name="UST_BASLIK" xfId="1963"/>
    <cellStyle name="Uyarı Metni" xfId="1964"/>
    <cellStyle name="Valuta (0)" xfId="1965"/>
    <cellStyle name="Valuta_laroux" xfId="1966"/>
    <cellStyle name="VBOutput" xfId="1967"/>
    <cellStyle name="Vertical" xfId="1968"/>
    <cellStyle name="Virgül [0]" xfId="1969"/>
    <cellStyle name="Virgül_#258 (1997 &amp; 1998 &amp; 1999)" xfId="1970"/>
    <cellStyle name="Vurgu1" xfId="1971"/>
    <cellStyle name="Vurgu2" xfId="1972"/>
    <cellStyle name="Vurgu3" xfId="1973"/>
    <cellStyle name="Vurgu4" xfId="1974"/>
    <cellStyle name="Vurgu5" xfId="1975"/>
    <cellStyle name="Vurgu6" xfId="1976"/>
    <cellStyle name="Währung [0]_2aschnel" xfId="1977"/>
    <cellStyle name="Währung_2aschnel" xfId="1978"/>
    <cellStyle name="Walutowy [0]_laroux" xfId="1979"/>
    <cellStyle name="Walutowy_laroux" xfId="1980"/>
    <cellStyle name="Warning Text" xfId="1981"/>
    <cellStyle name="WrapCenter" xfId="1982"/>
    <cellStyle name="WrapLeft" xfId="1983"/>
    <cellStyle name="Yüzde 2" xfId="1984"/>
    <cellStyle name="ارتباط تشعبي" xfId="1985"/>
    <cellStyle name="عادي_dimon" xfId="1986"/>
    <cellStyle name="عملة [0]_dimon" xfId="1987"/>
    <cellStyle name="عملة_dimon" xfId="1988"/>
    <cellStyle name="فاصلة [0]_dimon" xfId="1989"/>
    <cellStyle name="فاصلة_dimon" xfId="19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48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4" t="s">
        <v>503</v>
      </c>
      <c r="B1" s="3"/>
      <c r="C1" s="47"/>
      <c r="D1" s="11"/>
      <c r="E1" s="11"/>
      <c r="F1" s="11"/>
      <c r="G1" s="11"/>
      <c r="H1" s="11"/>
      <c r="I1" s="11"/>
      <c r="J1" s="11"/>
    </row>
    <row r="2" spans="1:10" ht="23.25">
      <c r="A2" s="54" t="s">
        <v>491</v>
      </c>
      <c r="B2" s="3"/>
      <c r="C2" s="47"/>
      <c r="D2" s="11"/>
      <c r="E2" s="11"/>
      <c r="F2" s="11"/>
      <c r="G2" s="11"/>
      <c r="H2" s="11"/>
      <c r="I2" s="11"/>
      <c r="J2" s="11"/>
    </row>
    <row r="3" spans="1:10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36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36"/>
      <c r="D5" s="36"/>
      <c r="E5" s="36"/>
      <c r="F5" s="36"/>
      <c r="G5" s="36"/>
      <c r="H5" s="36"/>
      <c r="I5" s="36"/>
      <c r="J5" s="36"/>
    </row>
    <row r="6" spans="1:10" s="15" customFormat="1" ht="15">
      <c r="A6" s="8"/>
      <c r="B6" s="8"/>
      <c r="C6" s="36"/>
      <c r="D6" s="36"/>
      <c r="E6" s="36"/>
      <c r="F6" s="36"/>
      <c r="G6" s="36"/>
      <c r="H6" s="36"/>
      <c r="I6" s="36"/>
      <c r="J6" s="36"/>
    </row>
    <row r="7" spans="1:10" s="15" customFormat="1" ht="15">
      <c r="A7" s="8"/>
      <c r="B7" s="8"/>
      <c r="C7" s="36"/>
      <c r="D7" s="36"/>
      <c r="E7" s="36"/>
      <c r="F7" s="36"/>
      <c r="G7" s="36"/>
      <c r="H7" s="36"/>
      <c r="I7" s="36"/>
      <c r="J7" s="36"/>
    </row>
    <row r="8" spans="1:10" s="15" customFormat="1" ht="15">
      <c r="A8" s="8"/>
      <c r="B8" s="8"/>
      <c r="C8" s="36"/>
      <c r="D8" s="10"/>
      <c r="E8" s="185"/>
      <c r="F8" s="10"/>
      <c r="G8" s="10"/>
      <c r="H8" s="10"/>
      <c r="I8" s="10"/>
      <c r="J8" s="10"/>
    </row>
    <row r="9" spans="1:10" ht="15.75" customHeight="1">
      <c r="A9" s="65"/>
      <c r="B9" s="66"/>
      <c r="C9" s="79"/>
      <c r="D9" s="60"/>
      <c r="E9" s="61" t="s">
        <v>328</v>
      </c>
      <c r="F9" s="62"/>
      <c r="G9" s="61"/>
      <c r="H9" s="60"/>
      <c r="I9" s="61" t="s">
        <v>263</v>
      </c>
      <c r="J9" s="62"/>
    </row>
    <row r="10" spans="1:10" ht="15.75" customHeight="1">
      <c r="A10" s="74"/>
      <c r="B10" s="141" t="s">
        <v>70</v>
      </c>
      <c r="C10" s="80" t="s">
        <v>262</v>
      </c>
      <c r="D10" s="247"/>
      <c r="E10" s="201" t="s">
        <v>490</v>
      </c>
      <c r="F10" s="200"/>
      <c r="G10" s="248"/>
      <c r="H10" s="146"/>
      <c r="I10" s="201" t="s">
        <v>331</v>
      </c>
      <c r="J10" s="75"/>
    </row>
    <row r="11" spans="1:10" ht="15.75" customHeight="1">
      <c r="A11" s="72"/>
      <c r="B11" s="140"/>
      <c r="C11" s="81"/>
      <c r="D11" s="142" t="s">
        <v>71</v>
      </c>
      <c r="E11" s="142" t="s">
        <v>72</v>
      </c>
      <c r="F11" s="142" t="s">
        <v>73</v>
      </c>
      <c r="G11" s="249"/>
      <c r="H11" s="142" t="s">
        <v>71</v>
      </c>
      <c r="I11" s="142" t="s">
        <v>72</v>
      </c>
      <c r="J11" s="142" t="s">
        <v>73</v>
      </c>
    </row>
    <row r="12" spans="1:17" s="2" customFormat="1" ht="15">
      <c r="A12" s="67" t="s">
        <v>74</v>
      </c>
      <c r="B12" s="40" t="s">
        <v>75</v>
      </c>
      <c r="C12" s="80">
        <v>3</v>
      </c>
      <c r="D12" s="30">
        <v>0</v>
      </c>
      <c r="E12" s="30">
        <v>0</v>
      </c>
      <c r="F12" s="31">
        <f aca="true" t="shared" si="0" ref="F12:F47">+E12+D12</f>
        <v>0</v>
      </c>
      <c r="G12" s="37"/>
      <c r="H12" s="30">
        <v>1</v>
      </c>
      <c r="I12" s="30">
        <v>1</v>
      </c>
      <c r="J12" s="32">
        <v>2</v>
      </c>
      <c r="O12" s="175"/>
      <c r="P12" s="175"/>
      <c r="Q12" s="175"/>
    </row>
    <row r="13" spans="1:17" s="2" customFormat="1" ht="14.25" customHeight="1">
      <c r="A13" s="139" t="s">
        <v>76</v>
      </c>
      <c r="B13" s="16" t="s">
        <v>268</v>
      </c>
      <c r="C13" s="83">
        <v>4</v>
      </c>
      <c r="D13" s="30">
        <f>SUM(D14:D18)</f>
        <v>880</v>
      </c>
      <c r="E13" s="30">
        <f>SUM(E14:E18)</f>
        <v>122</v>
      </c>
      <c r="F13" s="30">
        <f t="shared" si="0"/>
        <v>1002</v>
      </c>
      <c r="G13" s="37"/>
      <c r="H13" s="30">
        <v>359</v>
      </c>
      <c r="I13" s="30">
        <v>7</v>
      </c>
      <c r="J13" s="32">
        <v>366</v>
      </c>
      <c r="O13" s="175"/>
      <c r="P13" s="175"/>
      <c r="Q13" s="175"/>
    </row>
    <row r="14" spans="1:17" s="2" customFormat="1" ht="15">
      <c r="A14" s="69"/>
      <c r="B14" s="16" t="s">
        <v>269</v>
      </c>
      <c r="C14" s="83"/>
      <c r="D14" s="31"/>
      <c r="E14" s="31"/>
      <c r="F14" s="30"/>
      <c r="G14" s="37"/>
      <c r="H14" s="31"/>
      <c r="I14" s="31"/>
      <c r="J14" s="32"/>
      <c r="O14" s="175"/>
      <c r="P14" s="175"/>
      <c r="Q14" s="175"/>
    </row>
    <row r="15" spans="1:17" s="2" customFormat="1" ht="15">
      <c r="A15" s="68" t="s">
        <v>77</v>
      </c>
      <c r="B15" s="41" t="s">
        <v>78</v>
      </c>
      <c r="C15" s="229"/>
      <c r="D15" s="28">
        <v>0</v>
      </c>
      <c r="E15" s="28">
        <v>0</v>
      </c>
      <c r="F15" s="28">
        <f t="shared" si="0"/>
        <v>0</v>
      </c>
      <c r="G15" s="37"/>
      <c r="H15" s="33">
        <v>0</v>
      </c>
      <c r="I15" s="28">
        <v>0</v>
      </c>
      <c r="J15" s="138">
        <v>0</v>
      </c>
      <c r="L15" s="175"/>
      <c r="O15" s="175"/>
      <c r="P15" s="175"/>
      <c r="Q15" s="175"/>
    </row>
    <row r="16" spans="1:17" s="2" customFormat="1" ht="15">
      <c r="A16" s="68" t="s">
        <v>79</v>
      </c>
      <c r="B16" s="42" t="s">
        <v>264</v>
      </c>
      <c r="C16" s="82"/>
      <c r="D16" s="33">
        <v>0</v>
      </c>
      <c r="E16" s="33">
        <v>0</v>
      </c>
      <c r="F16" s="30">
        <f t="shared" si="0"/>
        <v>0</v>
      </c>
      <c r="G16" s="37"/>
      <c r="H16" s="33">
        <v>0</v>
      </c>
      <c r="I16" s="33">
        <v>0</v>
      </c>
      <c r="J16" s="32">
        <v>0</v>
      </c>
      <c r="L16" s="175"/>
      <c r="O16" s="175"/>
      <c r="P16" s="175"/>
      <c r="Q16" s="175"/>
    </row>
    <row r="17" spans="1:17" s="2" customFormat="1" ht="15">
      <c r="A17" s="68"/>
      <c r="B17" s="42" t="s">
        <v>265</v>
      </c>
      <c r="C17" s="82"/>
      <c r="D17" s="33"/>
      <c r="E17" s="33"/>
      <c r="F17" s="30">
        <f t="shared" si="0"/>
        <v>0</v>
      </c>
      <c r="G17" s="37"/>
      <c r="H17" s="33"/>
      <c r="I17" s="33"/>
      <c r="J17" s="32">
        <v>0</v>
      </c>
      <c r="L17" s="175"/>
      <c r="O17" s="175"/>
      <c r="P17" s="175"/>
      <c r="Q17" s="175"/>
    </row>
    <row r="18" spans="1:17" s="2" customFormat="1" ht="15">
      <c r="A18" s="68" t="s">
        <v>81</v>
      </c>
      <c r="B18" s="42" t="s">
        <v>82</v>
      </c>
      <c r="C18" s="229" t="s">
        <v>142</v>
      </c>
      <c r="D18" s="33">
        <v>880</v>
      </c>
      <c r="E18" s="28">
        <v>122</v>
      </c>
      <c r="F18" s="28">
        <f t="shared" si="0"/>
        <v>1002</v>
      </c>
      <c r="G18" s="37"/>
      <c r="H18" s="33">
        <v>359</v>
      </c>
      <c r="I18" s="33">
        <v>7</v>
      </c>
      <c r="J18" s="138">
        <v>366</v>
      </c>
      <c r="L18" s="175"/>
      <c r="M18" s="175"/>
      <c r="N18" s="175"/>
      <c r="O18" s="175"/>
      <c r="P18" s="175"/>
      <c r="Q18" s="175"/>
    </row>
    <row r="19" spans="1:17" s="2" customFormat="1" ht="15">
      <c r="A19" s="69" t="s">
        <v>83</v>
      </c>
      <c r="B19" s="16" t="s">
        <v>84</v>
      </c>
      <c r="C19" s="83">
        <v>5</v>
      </c>
      <c r="D19" s="31">
        <v>151</v>
      </c>
      <c r="E19" s="31">
        <v>2517</v>
      </c>
      <c r="F19" s="21">
        <f t="shared" si="0"/>
        <v>2668</v>
      </c>
      <c r="G19" s="37"/>
      <c r="H19" s="31">
        <v>1166</v>
      </c>
      <c r="I19" s="31">
        <v>44003</v>
      </c>
      <c r="J19" s="32">
        <v>45169</v>
      </c>
      <c r="L19" s="175"/>
      <c r="N19" s="175"/>
      <c r="O19" s="175"/>
      <c r="P19" s="175"/>
      <c r="Q19" s="175"/>
    </row>
    <row r="20" spans="1:17" s="2" customFormat="1" ht="15">
      <c r="A20" s="67" t="s">
        <v>85</v>
      </c>
      <c r="B20" s="16" t="s">
        <v>86</v>
      </c>
      <c r="C20" s="83"/>
      <c r="D20" s="31">
        <v>0</v>
      </c>
      <c r="E20" s="31">
        <v>0</v>
      </c>
      <c r="F20" s="20">
        <f t="shared" si="0"/>
        <v>0</v>
      </c>
      <c r="G20" s="37"/>
      <c r="H20" s="31">
        <v>0</v>
      </c>
      <c r="I20" s="31">
        <v>0</v>
      </c>
      <c r="J20" s="32">
        <v>0</v>
      </c>
      <c r="L20" s="175"/>
      <c r="O20" s="175"/>
      <c r="P20" s="175"/>
      <c r="Q20" s="175"/>
    </row>
    <row r="21" spans="1:17" s="2" customFormat="1" ht="15">
      <c r="A21" s="67" t="s">
        <v>87</v>
      </c>
      <c r="B21" s="16" t="s">
        <v>88</v>
      </c>
      <c r="C21" s="80">
        <v>6</v>
      </c>
      <c r="D21" s="31">
        <v>0</v>
      </c>
      <c r="E21" s="31">
        <v>2</v>
      </c>
      <c r="F21" s="21">
        <f t="shared" si="0"/>
        <v>2</v>
      </c>
      <c r="G21" s="37"/>
      <c r="H21" s="31">
        <v>0</v>
      </c>
      <c r="I21" s="31">
        <v>2</v>
      </c>
      <c r="J21" s="32">
        <v>2</v>
      </c>
      <c r="L21" s="175"/>
      <c r="O21" s="175"/>
      <c r="P21" s="175"/>
      <c r="Q21" s="175"/>
    </row>
    <row r="22" spans="1:17" s="2" customFormat="1" ht="15.75">
      <c r="A22" s="143" t="s">
        <v>89</v>
      </c>
      <c r="B22" s="16" t="s">
        <v>278</v>
      </c>
      <c r="C22" s="80">
        <v>7</v>
      </c>
      <c r="D22" s="31">
        <f>+D23+D27</f>
        <v>1287687</v>
      </c>
      <c r="E22" s="77">
        <f>+E23+E27</f>
        <v>407948</v>
      </c>
      <c r="F22" s="77">
        <f t="shared" si="0"/>
        <v>1695635</v>
      </c>
      <c r="G22" s="37"/>
      <c r="H22" s="31">
        <v>1560180</v>
      </c>
      <c r="I22" s="77">
        <v>426369</v>
      </c>
      <c r="J22" s="32">
        <v>1986549</v>
      </c>
      <c r="K22" s="175"/>
      <c r="O22" s="175"/>
      <c r="P22" s="175"/>
      <c r="Q22" s="175"/>
    </row>
    <row r="23" spans="1:17" s="2" customFormat="1" ht="15.75">
      <c r="A23" s="144" t="s">
        <v>90</v>
      </c>
      <c r="B23" s="136" t="s">
        <v>279</v>
      </c>
      <c r="C23" s="82"/>
      <c r="D23" s="33">
        <f>+D24+D25+D26</f>
        <v>551600</v>
      </c>
      <c r="E23" s="76">
        <f>+E24+E25+E26</f>
        <v>14028</v>
      </c>
      <c r="F23" s="20">
        <f t="shared" si="0"/>
        <v>565628</v>
      </c>
      <c r="G23" s="38"/>
      <c r="H23" s="33">
        <v>523164</v>
      </c>
      <c r="I23" s="76">
        <v>18320</v>
      </c>
      <c r="J23" s="138">
        <v>541484</v>
      </c>
      <c r="K23" s="175"/>
      <c r="O23" s="175"/>
      <c r="P23" s="175"/>
      <c r="Q23" s="175"/>
    </row>
    <row r="24" spans="1:17" ht="15.75">
      <c r="A24" s="144" t="s">
        <v>91</v>
      </c>
      <c r="B24" s="136" t="s">
        <v>280</v>
      </c>
      <c r="C24" s="82"/>
      <c r="D24" s="33">
        <v>565989</v>
      </c>
      <c r="E24" s="33">
        <v>9696</v>
      </c>
      <c r="F24" s="20">
        <f t="shared" si="0"/>
        <v>575685</v>
      </c>
      <c r="G24" s="38"/>
      <c r="H24" s="33">
        <v>535782</v>
      </c>
      <c r="I24" s="33">
        <v>9370</v>
      </c>
      <c r="J24" s="138">
        <v>545152</v>
      </c>
      <c r="K24" s="175"/>
      <c r="L24" s="2"/>
      <c r="M24" s="2"/>
      <c r="N24" s="2"/>
      <c r="O24" s="175"/>
      <c r="P24" s="175"/>
      <c r="Q24" s="175"/>
    </row>
    <row r="25" spans="1:17" ht="15.75">
      <c r="A25" s="144" t="s">
        <v>92</v>
      </c>
      <c r="B25" s="136" t="s">
        <v>281</v>
      </c>
      <c r="C25" s="82"/>
      <c r="D25" s="33">
        <v>0</v>
      </c>
      <c r="E25" s="33">
        <v>4509</v>
      </c>
      <c r="F25" s="20">
        <f t="shared" si="0"/>
        <v>4509</v>
      </c>
      <c r="G25" s="38"/>
      <c r="H25" s="33">
        <v>0</v>
      </c>
      <c r="I25" s="33">
        <v>9089</v>
      </c>
      <c r="J25" s="32">
        <v>9089</v>
      </c>
      <c r="K25" s="2"/>
      <c r="L25" s="2"/>
      <c r="M25" s="2"/>
      <c r="N25" s="2"/>
      <c r="O25" s="175"/>
      <c r="P25" s="175"/>
      <c r="Q25" s="175"/>
    </row>
    <row r="26" spans="1:18" ht="15.75">
      <c r="A26" s="144" t="s">
        <v>93</v>
      </c>
      <c r="B26" s="136" t="s">
        <v>94</v>
      </c>
      <c r="C26" s="82"/>
      <c r="D26" s="33">
        <v>-14389</v>
      </c>
      <c r="E26" s="33">
        <v>-177</v>
      </c>
      <c r="F26" s="20">
        <f t="shared" si="0"/>
        <v>-14566</v>
      </c>
      <c r="G26" s="38"/>
      <c r="H26" s="33">
        <v>-12618</v>
      </c>
      <c r="I26" s="33">
        <v>-139</v>
      </c>
      <c r="J26" s="138">
        <v>-12757</v>
      </c>
      <c r="K26" s="2"/>
      <c r="L26" s="2"/>
      <c r="M26" s="2"/>
      <c r="N26" s="2"/>
      <c r="O26" s="175"/>
      <c r="P26" s="175"/>
      <c r="Q26" s="175"/>
      <c r="R26" s="29"/>
    </row>
    <row r="27" spans="1:17" ht="15.75">
      <c r="A27" s="144" t="s">
        <v>95</v>
      </c>
      <c r="B27" s="136" t="s">
        <v>282</v>
      </c>
      <c r="C27" s="82"/>
      <c r="D27" s="33">
        <f>+D28+D29</f>
        <v>736087</v>
      </c>
      <c r="E27" s="76">
        <f>+E28+E29</f>
        <v>393920</v>
      </c>
      <c r="F27" s="20">
        <f t="shared" si="0"/>
        <v>1130007</v>
      </c>
      <c r="G27" s="38"/>
      <c r="H27" s="33">
        <v>1037016</v>
      </c>
      <c r="I27" s="76">
        <v>408049</v>
      </c>
      <c r="J27" s="138">
        <v>1445065</v>
      </c>
      <c r="K27" s="2"/>
      <c r="L27" s="2"/>
      <c r="M27" s="2"/>
      <c r="N27" s="2"/>
      <c r="O27" s="175"/>
      <c r="P27" s="175"/>
      <c r="Q27" s="175"/>
    </row>
    <row r="28" spans="1:17" ht="15.75">
      <c r="A28" s="145" t="s">
        <v>96</v>
      </c>
      <c r="B28" s="137" t="s">
        <v>280</v>
      </c>
      <c r="C28" s="82"/>
      <c r="D28" s="33">
        <v>736087</v>
      </c>
      <c r="E28" s="33">
        <v>290383</v>
      </c>
      <c r="F28" s="20">
        <f t="shared" si="0"/>
        <v>1026470</v>
      </c>
      <c r="G28" s="38"/>
      <c r="H28" s="33">
        <v>1037016</v>
      </c>
      <c r="I28" s="33">
        <v>295392</v>
      </c>
      <c r="J28" s="138">
        <v>1332408</v>
      </c>
      <c r="K28" s="175"/>
      <c r="L28" s="2"/>
      <c r="M28" s="2"/>
      <c r="N28" s="2"/>
      <c r="O28" s="175"/>
      <c r="P28" s="175"/>
      <c r="Q28" s="175"/>
    </row>
    <row r="29" spans="1:17" ht="15.75">
      <c r="A29" s="145" t="s">
        <v>97</v>
      </c>
      <c r="B29" s="137" t="s">
        <v>281</v>
      </c>
      <c r="C29" s="82"/>
      <c r="D29" s="33">
        <v>0</v>
      </c>
      <c r="E29" s="33">
        <v>103537</v>
      </c>
      <c r="F29" s="20">
        <f t="shared" si="0"/>
        <v>103537</v>
      </c>
      <c r="G29" s="38"/>
      <c r="H29" s="33">
        <v>0</v>
      </c>
      <c r="I29" s="33">
        <v>112657</v>
      </c>
      <c r="J29" s="138">
        <v>112657</v>
      </c>
      <c r="K29" s="2"/>
      <c r="L29" s="2"/>
      <c r="M29" s="2"/>
      <c r="N29" s="2"/>
      <c r="O29" s="175"/>
      <c r="P29" s="175"/>
      <c r="Q29" s="175"/>
    </row>
    <row r="30" spans="1:17" ht="15">
      <c r="A30" s="234" t="s">
        <v>100</v>
      </c>
      <c r="B30" s="235" t="s">
        <v>345</v>
      </c>
      <c r="C30" s="82"/>
      <c r="D30" s="33">
        <f>SUM(D31:D33)</f>
        <v>0</v>
      </c>
      <c r="E30" s="76">
        <f>SUM(E31:E33)</f>
        <v>0</v>
      </c>
      <c r="F30" s="76">
        <f>SUM(F31:F33)</f>
        <v>0</v>
      </c>
      <c r="G30" s="38"/>
      <c r="H30" s="33">
        <v>0</v>
      </c>
      <c r="I30" s="76">
        <v>0</v>
      </c>
      <c r="J30" s="76">
        <v>0</v>
      </c>
      <c r="K30" s="2"/>
      <c r="L30" s="2"/>
      <c r="M30" s="2"/>
      <c r="N30" s="2"/>
      <c r="O30" s="175"/>
      <c r="P30" s="175"/>
      <c r="Q30" s="175"/>
    </row>
    <row r="31" spans="1:17" ht="15">
      <c r="A31" s="236" t="s">
        <v>102</v>
      </c>
      <c r="B31" s="237" t="s">
        <v>346</v>
      </c>
      <c r="C31" s="82"/>
      <c r="D31" s="33">
        <v>0</v>
      </c>
      <c r="E31" s="76">
        <v>0</v>
      </c>
      <c r="F31" s="76">
        <v>0</v>
      </c>
      <c r="G31" s="38"/>
      <c r="H31" s="33">
        <v>0</v>
      </c>
      <c r="I31" s="76">
        <v>0</v>
      </c>
      <c r="J31" s="76">
        <v>0</v>
      </c>
      <c r="K31" s="2"/>
      <c r="L31" s="2"/>
      <c r="M31" s="2"/>
      <c r="N31" s="2"/>
      <c r="O31" s="175"/>
      <c r="P31" s="175"/>
      <c r="Q31" s="175"/>
    </row>
    <row r="32" spans="1:17" ht="15">
      <c r="A32" s="236" t="s">
        <v>103</v>
      </c>
      <c r="B32" s="237" t="s">
        <v>347</v>
      </c>
      <c r="C32" s="82"/>
      <c r="D32" s="33">
        <v>0</v>
      </c>
      <c r="E32" s="76">
        <v>0</v>
      </c>
      <c r="F32" s="76">
        <v>0</v>
      </c>
      <c r="G32" s="38"/>
      <c r="H32" s="33">
        <v>0</v>
      </c>
      <c r="I32" s="76">
        <v>0</v>
      </c>
      <c r="J32" s="76">
        <v>0</v>
      </c>
      <c r="K32" s="2"/>
      <c r="L32" s="2"/>
      <c r="M32" s="2"/>
      <c r="N32" s="2"/>
      <c r="O32" s="175"/>
      <c r="P32" s="175"/>
      <c r="Q32" s="175"/>
    </row>
    <row r="33" spans="1:17" ht="15">
      <c r="A33" s="236" t="s">
        <v>150</v>
      </c>
      <c r="B33" s="237" t="s">
        <v>348</v>
      </c>
      <c r="C33" s="82"/>
      <c r="D33" s="33">
        <v>0</v>
      </c>
      <c r="E33" s="76">
        <v>0</v>
      </c>
      <c r="F33" s="76">
        <v>0</v>
      </c>
      <c r="G33" s="38"/>
      <c r="H33" s="33">
        <v>0</v>
      </c>
      <c r="I33" s="76">
        <v>0</v>
      </c>
      <c r="J33" s="76">
        <v>0</v>
      </c>
      <c r="K33" s="2"/>
      <c r="L33" s="2"/>
      <c r="M33" s="2"/>
      <c r="N33" s="2"/>
      <c r="O33" s="175"/>
      <c r="P33" s="175"/>
      <c r="Q33" s="175"/>
    </row>
    <row r="34" spans="1:17" ht="15">
      <c r="A34" s="234" t="s">
        <v>104</v>
      </c>
      <c r="B34" s="235" t="s">
        <v>349</v>
      </c>
      <c r="C34" s="82"/>
      <c r="D34" s="33">
        <f>+D35+D39+D40</f>
        <v>0</v>
      </c>
      <c r="E34" s="76">
        <f>+E35+E39+E40</f>
        <v>0</v>
      </c>
      <c r="F34" s="76">
        <f>+F35+F39+F40</f>
        <v>0</v>
      </c>
      <c r="G34" s="38"/>
      <c r="H34" s="33">
        <v>0</v>
      </c>
      <c r="I34" s="76">
        <v>0</v>
      </c>
      <c r="J34" s="76">
        <v>0</v>
      </c>
      <c r="K34" s="2"/>
      <c r="L34" s="2"/>
      <c r="M34" s="2"/>
      <c r="N34" s="2"/>
      <c r="O34" s="175"/>
      <c r="P34" s="175"/>
      <c r="Q34" s="175"/>
    </row>
    <row r="35" spans="1:17" ht="15">
      <c r="A35" s="236" t="s">
        <v>105</v>
      </c>
      <c r="B35" s="237" t="s">
        <v>350</v>
      </c>
      <c r="C35" s="82"/>
      <c r="D35" s="33">
        <v>0</v>
      </c>
      <c r="E35" s="76">
        <v>0</v>
      </c>
      <c r="F35" s="20">
        <v>0</v>
      </c>
      <c r="G35" s="38"/>
      <c r="H35" s="33">
        <v>0</v>
      </c>
      <c r="I35" s="76">
        <v>0</v>
      </c>
      <c r="J35" s="138">
        <v>0</v>
      </c>
      <c r="K35" s="2"/>
      <c r="L35" s="2"/>
      <c r="M35" s="2"/>
      <c r="N35" s="2"/>
      <c r="O35" s="175"/>
      <c r="P35" s="175"/>
      <c r="Q35" s="175"/>
    </row>
    <row r="36" spans="1:17" ht="15">
      <c r="A36" s="236" t="s">
        <v>351</v>
      </c>
      <c r="B36" s="237" t="s">
        <v>352</v>
      </c>
      <c r="C36" s="82"/>
      <c r="D36" s="33">
        <v>0</v>
      </c>
      <c r="E36" s="76">
        <v>0</v>
      </c>
      <c r="F36" s="20">
        <v>0</v>
      </c>
      <c r="G36" s="38"/>
      <c r="H36" s="33">
        <v>0</v>
      </c>
      <c r="I36" s="76">
        <v>0</v>
      </c>
      <c r="J36" s="138">
        <v>0</v>
      </c>
      <c r="K36" s="2"/>
      <c r="L36" s="2"/>
      <c r="M36" s="2"/>
      <c r="N36" s="2"/>
      <c r="O36" s="175"/>
      <c r="P36" s="175"/>
      <c r="Q36" s="175"/>
    </row>
    <row r="37" spans="1:17" ht="15">
      <c r="A37" s="236" t="s">
        <v>353</v>
      </c>
      <c r="B37" s="237" t="s">
        <v>354</v>
      </c>
      <c r="C37" s="82"/>
      <c r="D37" s="33">
        <v>0</v>
      </c>
      <c r="E37" s="76">
        <v>0</v>
      </c>
      <c r="F37" s="20">
        <v>0</v>
      </c>
      <c r="G37" s="38"/>
      <c r="H37" s="33">
        <v>0</v>
      </c>
      <c r="I37" s="76">
        <v>0</v>
      </c>
      <c r="J37" s="138">
        <v>0</v>
      </c>
      <c r="K37" s="2"/>
      <c r="L37" s="2"/>
      <c r="M37" s="2"/>
      <c r="N37" s="2"/>
      <c r="O37" s="175"/>
      <c r="P37" s="175"/>
      <c r="Q37" s="175"/>
    </row>
    <row r="38" spans="1:17" ht="15">
      <c r="A38" s="236" t="s">
        <v>355</v>
      </c>
      <c r="B38" s="237" t="s">
        <v>94</v>
      </c>
      <c r="C38" s="82"/>
      <c r="D38" s="33">
        <v>0</v>
      </c>
      <c r="E38" s="76">
        <v>0</v>
      </c>
      <c r="F38" s="20">
        <v>0</v>
      </c>
      <c r="G38" s="38"/>
      <c r="H38" s="33">
        <v>0</v>
      </c>
      <c r="I38" s="76">
        <v>0</v>
      </c>
      <c r="J38" s="138">
        <v>0</v>
      </c>
      <c r="K38" s="2"/>
      <c r="L38" s="2"/>
      <c r="M38" s="2"/>
      <c r="N38" s="2"/>
      <c r="O38" s="175"/>
      <c r="P38" s="175"/>
      <c r="Q38" s="175"/>
    </row>
    <row r="39" spans="1:17" ht="15">
      <c r="A39" s="236" t="s">
        <v>107</v>
      </c>
      <c r="B39" s="237" t="s">
        <v>356</v>
      </c>
      <c r="C39" s="82"/>
      <c r="D39" s="33">
        <v>0</v>
      </c>
      <c r="E39" s="76">
        <v>0</v>
      </c>
      <c r="F39" s="20">
        <v>0</v>
      </c>
      <c r="G39" s="38"/>
      <c r="H39" s="33">
        <v>0</v>
      </c>
      <c r="I39" s="76">
        <v>0</v>
      </c>
      <c r="J39" s="138">
        <v>0</v>
      </c>
      <c r="K39" s="2"/>
      <c r="L39" s="2"/>
      <c r="M39" s="2"/>
      <c r="N39" s="2"/>
      <c r="O39" s="175"/>
      <c r="P39" s="175"/>
      <c r="Q39" s="175"/>
    </row>
    <row r="40" spans="1:17" ht="15">
      <c r="A40" s="236" t="s">
        <v>109</v>
      </c>
      <c r="B40" s="237" t="s">
        <v>357</v>
      </c>
      <c r="C40" s="82"/>
      <c r="D40" s="33">
        <v>0</v>
      </c>
      <c r="E40" s="76">
        <v>0</v>
      </c>
      <c r="F40" s="20">
        <v>0</v>
      </c>
      <c r="G40" s="38"/>
      <c r="H40" s="33">
        <v>0</v>
      </c>
      <c r="I40" s="76">
        <v>0</v>
      </c>
      <c r="J40" s="138">
        <v>0</v>
      </c>
      <c r="K40" s="2"/>
      <c r="L40" s="2"/>
      <c r="M40" s="2"/>
      <c r="N40" s="2"/>
      <c r="O40" s="175"/>
      <c r="P40" s="175"/>
      <c r="Q40" s="175"/>
    </row>
    <row r="41" spans="1:17" ht="15">
      <c r="A41" s="238" t="s">
        <v>111</v>
      </c>
      <c r="B41" s="239" t="s">
        <v>358</v>
      </c>
      <c r="C41" s="82"/>
      <c r="D41" s="33">
        <v>0</v>
      </c>
      <c r="E41" s="76">
        <v>0</v>
      </c>
      <c r="F41" s="76">
        <v>0</v>
      </c>
      <c r="G41" s="38"/>
      <c r="H41" s="33">
        <v>0</v>
      </c>
      <c r="I41" s="76">
        <v>0</v>
      </c>
      <c r="J41" s="76">
        <v>0</v>
      </c>
      <c r="K41" s="2"/>
      <c r="L41" s="2"/>
      <c r="M41" s="2"/>
      <c r="N41" s="2"/>
      <c r="O41" s="175"/>
      <c r="P41" s="175"/>
      <c r="Q41" s="175"/>
    </row>
    <row r="42" spans="1:17" ht="15">
      <c r="A42" s="91" t="s">
        <v>113</v>
      </c>
      <c r="B42" s="27" t="s">
        <v>101</v>
      </c>
      <c r="C42" s="80">
        <v>8</v>
      </c>
      <c r="D42" s="21">
        <f>+D43+D46</f>
        <v>12147</v>
      </c>
      <c r="E42" s="78">
        <v>0</v>
      </c>
      <c r="F42" s="21">
        <f t="shared" si="0"/>
        <v>12147</v>
      </c>
      <c r="G42" s="37"/>
      <c r="H42" s="21">
        <v>8241</v>
      </c>
      <c r="I42" s="78">
        <v>0</v>
      </c>
      <c r="J42" s="197">
        <v>8241</v>
      </c>
      <c r="K42" s="2"/>
      <c r="L42" s="2"/>
      <c r="M42" s="2"/>
      <c r="N42" s="2"/>
      <c r="O42" s="175"/>
      <c r="P42" s="175"/>
      <c r="Q42" s="175"/>
    </row>
    <row r="43" spans="1:17" ht="16.5" customHeight="1">
      <c r="A43" s="68" t="s">
        <v>359</v>
      </c>
      <c r="B43" s="137" t="s">
        <v>283</v>
      </c>
      <c r="C43" s="82"/>
      <c r="D43" s="33">
        <v>45680</v>
      </c>
      <c r="E43" s="33">
        <v>0</v>
      </c>
      <c r="F43" s="33">
        <f t="shared" si="0"/>
        <v>45680</v>
      </c>
      <c r="G43" s="38"/>
      <c r="H43" s="33">
        <v>38870</v>
      </c>
      <c r="I43" s="33">
        <v>0</v>
      </c>
      <c r="J43" s="138">
        <v>38870</v>
      </c>
      <c r="K43" s="2"/>
      <c r="L43" s="2"/>
      <c r="M43" s="2"/>
      <c r="N43" s="2"/>
      <c r="O43" s="175"/>
      <c r="P43" s="175"/>
      <c r="Q43" s="175"/>
    </row>
    <row r="44" spans="1:17" ht="16.5" customHeight="1">
      <c r="A44" s="68" t="s">
        <v>359</v>
      </c>
      <c r="B44" s="137" t="s">
        <v>360</v>
      </c>
      <c r="C44" s="82"/>
      <c r="D44" s="33">
        <v>0</v>
      </c>
      <c r="E44" s="76">
        <v>0</v>
      </c>
      <c r="F44" s="76">
        <v>0</v>
      </c>
      <c r="G44" s="38"/>
      <c r="H44" s="33">
        <v>0</v>
      </c>
      <c r="I44" s="76">
        <v>0</v>
      </c>
      <c r="J44" s="76">
        <v>0</v>
      </c>
      <c r="K44" s="2"/>
      <c r="L44" s="2"/>
      <c r="M44" s="2"/>
      <c r="N44" s="2"/>
      <c r="O44" s="175"/>
      <c r="P44" s="175"/>
      <c r="Q44" s="175"/>
    </row>
    <row r="45" spans="1:17" ht="16.5" customHeight="1">
      <c r="A45" s="68" t="s">
        <v>359</v>
      </c>
      <c r="B45" s="137" t="s">
        <v>361</v>
      </c>
      <c r="C45" s="82"/>
      <c r="D45" s="33">
        <v>0</v>
      </c>
      <c r="E45" s="76">
        <v>0</v>
      </c>
      <c r="F45" s="76">
        <v>0</v>
      </c>
      <c r="G45" s="38"/>
      <c r="H45" s="33">
        <v>0</v>
      </c>
      <c r="I45" s="76">
        <v>0</v>
      </c>
      <c r="J45" s="76">
        <v>0</v>
      </c>
      <c r="K45" s="2"/>
      <c r="L45" s="2"/>
      <c r="M45" s="2"/>
      <c r="N45" s="2"/>
      <c r="O45" s="175"/>
      <c r="P45" s="175"/>
      <c r="Q45" s="175"/>
    </row>
    <row r="46" spans="1:17" ht="15">
      <c r="A46" s="68" t="s">
        <v>362</v>
      </c>
      <c r="B46" s="42" t="s">
        <v>363</v>
      </c>
      <c r="C46" s="82"/>
      <c r="D46" s="33">
        <v>-33533</v>
      </c>
      <c r="E46" s="76">
        <v>0</v>
      </c>
      <c r="F46" s="33">
        <f t="shared" si="0"/>
        <v>-33533</v>
      </c>
      <c r="G46" s="38"/>
      <c r="H46" s="33">
        <v>-30629</v>
      </c>
      <c r="I46" s="76">
        <v>0</v>
      </c>
      <c r="J46" s="138">
        <v>-30629</v>
      </c>
      <c r="O46" s="175"/>
      <c r="P46" s="175"/>
      <c r="Q46" s="175"/>
    </row>
    <row r="47" spans="1:17" s="2" customFormat="1" ht="29.25">
      <c r="A47" s="67" t="s">
        <v>115</v>
      </c>
      <c r="B47" s="16" t="s">
        <v>364</v>
      </c>
      <c r="C47" s="80"/>
      <c r="D47" s="21">
        <v>0</v>
      </c>
      <c r="E47" s="78">
        <v>0</v>
      </c>
      <c r="F47" s="21">
        <f t="shared" si="0"/>
        <v>0</v>
      </c>
      <c r="G47" s="18"/>
      <c r="H47" s="21">
        <v>0</v>
      </c>
      <c r="I47" s="78">
        <v>0</v>
      </c>
      <c r="J47" s="32">
        <v>0</v>
      </c>
      <c r="O47" s="175"/>
      <c r="P47" s="175"/>
      <c r="Q47" s="175"/>
    </row>
    <row r="48" spans="1:17" s="2" customFormat="1" ht="15">
      <c r="A48" s="68" t="s">
        <v>159</v>
      </c>
      <c r="B48" s="41" t="s">
        <v>106</v>
      </c>
      <c r="C48" s="82"/>
      <c r="D48" s="21">
        <v>0</v>
      </c>
      <c r="E48" s="20">
        <v>0</v>
      </c>
      <c r="F48" s="33">
        <f aca="true" t="shared" si="1" ref="F48:F64">+E48+D48</f>
        <v>0</v>
      </c>
      <c r="G48" s="17"/>
      <c r="H48" s="21">
        <v>0</v>
      </c>
      <c r="I48" s="20">
        <v>0</v>
      </c>
      <c r="J48" s="32">
        <v>0</v>
      </c>
      <c r="O48" s="175"/>
      <c r="P48" s="175"/>
      <c r="Q48" s="175"/>
    </row>
    <row r="49" spans="1:17" s="2" customFormat="1" ht="15">
      <c r="A49" s="68" t="s">
        <v>160</v>
      </c>
      <c r="B49" s="41" t="s">
        <v>108</v>
      </c>
      <c r="C49" s="82"/>
      <c r="D49" s="33">
        <v>0</v>
      </c>
      <c r="E49" s="20">
        <v>0</v>
      </c>
      <c r="F49" s="33">
        <f t="shared" si="1"/>
        <v>0</v>
      </c>
      <c r="G49" s="17"/>
      <c r="H49" s="33">
        <v>0</v>
      </c>
      <c r="I49" s="20">
        <v>0</v>
      </c>
      <c r="J49" s="138">
        <v>0</v>
      </c>
      <c r="O49" s="175"/>
      <c r="P49" s="175"/>
      <c r="Q49" s="175"/>
    </row>
    <row r="50" spans="1:17" s="2" customFormat="1" ht="15">
      <c r="A50" s="68" t="s">
        <v>293</v>
      </c>
      <c r="B50" s="41" t="s">
        <v>110</v>
      </c>
      <c r="C50" s="82"/>
      <c r="D50" s="20">
        <v>0</v>
      </c>
      <c r="E50" s="20">
        <v>0</v>
      </c>
      <c r="F50" s="33">
        <f t="shared" si="1"/>
        <v>0</v>
      </c>
      <c r="G50" s="17"/>
      <c r="H50" s="20">
        <v>0</v>
      </c>
      <c r="I50" s="20">
        <v>0</v>
      </c>
      <c r="J50" s="32">
        <v>0</v>
      </c>
      <c r="O50" s="175"/>
      <c r="P50" s="175"/>
      <c r="Q50" s="175"/>
    </row>
    <row r="51" spans="1:17" s="2" customFormat="1" ht="15" customHeight="1">
      <c r="A51" s="67" t="s">
        <v>117</v>
      </c>
      <c r="B51" s="16" t="s">
        <v>112</v>
      </c>
      <c r="C51" s="80"/>
      <c r="D51" s="21">
        <v>0</v>
      </c>
      <c r="E51" s="21">
        <v>0</v>
      </c>
      <c r="F51" s="21">
        <f t="shared" si="1"/>
        <v>0</v>
      </c>
      <c r="G51" s="18"/>
      <c r="H51" s="21">
        <v>0</v>
      </c>
      <c r="I51" s="21">
        <v>0</v>
      </c>
      <c r="J51" s="32">
        <v>0</v>
      </c>
      <c r="O51" s="175"/>
      <c r="P51" s="175"/>
      <c r="Q51" s="175"/>
    </row>
    <row r="52" spans="1:17" s="2" customFormat="1" ht="15">
      <c r="A52" s="67" t="s">
        <v>119</v>
      </c>
      <c r="B52" s="16" t="s">
        <v>114</v>
      </c>
      <c r="C52" s="80"/>
      <c r="D52" s="21">
        <v>0</v>
      </c>
      <c r="E52" s="78">
        <v>0</v>
      </c>
      <c r="F52" s="21">
        <f t="shared" si="1"/>
        <v>0</v>
      </c>
      <c r="G52" s="18"/>
      <c r="H52" s="21">
        <v>0</v>
      </c>
      <c r="I52" s="78">
        <v>0</v>
      </c>
      <c r="J52" s="32">
        <v>0</v>
      </c>
      <c r="O52" s="175"/>
      <c r="P52" s="175"/>
      <c r="Q52" s="175"/>
    </row>
    <row r="53" spans="1:17" ht="15">
      <c r="A53" s="70" t="s">
        <v>121</v>
      </c>
      <c r="B53" s="16" t="s">
        <v>116</v>
      </c>
      <c r="C53" s="80"/>
      <c r="D53" s="21">
        <v>0</v>
      </c>
      <c r="E53" s="21">
        <v>0</v>
      </c>
      <c r="F53" s="29">
        <f t="shared" si="1"/>
        <v>0</v>
      </c>
      <c r="G53" s="18"/>
      <c r="H53" s="21">
        <v>0</v>
      </c>
      <c r="I53" s="21">
        <v>0</v>
      </c>
      <c r="J53" s="32">
        <v>0</v>
      </c>
      <c r="O53" s="175"/>
      <c r="P53" s="175"/>
      <c r="Q53" s="175"/>
    </row>
    <row r="54" spans="1:17" s="2" customFormat="1" ht="15">
      <c r="A54" s="70" t="s">
        <v>125</v>
      </c>
      <c r="B54" s="16" t="s">
        <v>118</v>
      </c>
      <c r="C54" s="80"/>
      <c r="D54" s="21">
        <v>0</v>
      </c>
      <c r="E54" s="21">
        <v>0</v>
      </c>
      <c r="F54" s="29">
        <f t="shared" si="1"/>
        <v>0</v>
      </c>
      <c r="G54" s="18"/>
      <c r="H54" s="21">
        <v>0</v>
      </c>
      <c r="I54" s="21">
        <v>0</v>
      </c>
      <c r="J54" s="32">
        <v>0</v>
      </c>
      <c r="O54" s="175"/>
      <c r="P54" s="175"/>
      <c r="Q54" s="175"/>
    </row>
    <row r="55" spans="1:17" s="2" customFormat="1" ht="15">
      <c r="A55" s="70" t="s">
        <v>127</v>
      </c>
      <c r="B55" s="16" t="s">
        <v>120</v>
      </c>
      <c r="C55" s="80">
        <v>9</v>
      </c>
      <c r="D55" s="31">
        <v>631</v>
      </c>
      <c r="E55" s="31">
        <v>0</v>
      </c>
      <c r="F55" s="29">
        <f t="shared" si="1"/>
        <v>631</v>
      </c>
      <c r="G55" s="37"/>
      <c r="H55" s="31">
        <v>688</v>
      </c>
      <c r="I55" s="31">
        <v>0</v>
      </c>
      <c r="J55" s="32">
        <v>688</v>
      </c>
      <c r="O55" s="175"/>
      <c r="P55" s="175"/>
      <c r="Q55" s="175"/>
    </row>
    <row r="56" spans="1:17" s="2" customFormat="1" ht="15">
      <c r="A56" s="67" t="s">
        <v>132</v>
      </c>
      <c r="B56" s="16" t="s">
        <v>122</v>
      </c>
      <c r="C56" s="80">
        <v>10</v>
      </c>
      <c r="D56" s="31">
        <f>+D57+D58</f>
        <v>2837</v>
      </c>
      <c r="E56" s="31">
        <v>0</v>
      </c>
      <c r="F56" s="29">
        <f t="shared" si="1"/>
        <v>2837</v>
      </c>
      <c r="G56" s="37"/>
      <c r="H56" s="31">
        <v>2414</v>
      </c>
      <c r="I56" s="31">
        <v>0</v>
      </c>
      <c r="J56" s="32">
        <v>2414</v>
      </c>
      <c r="O56" s="175"/>
      <c r="P56" s="175"/>
      <c r="Q56" s="175"/>
    </row>
    <row r="57" spans="1:17" ht="15">
      <c r="A57" s="68" t="s">
        <v>260</v>
      </c>
      <c r="B57" s="41" t="s">
        <v>123</v>
      </c>
      <c r="C57" s="82"/>
      <c r="D57" s="33">
        <v>0</v>
      </c>
      <c r="E57" s="33">
        <v>0</v>
      </c>
      <c r="F57" s="34">
        <f t="shared" si="1"/>
        <v>0</v>
      </c>
      <c r="G57" s="39"/>
      <c r="H57" s="33">
        <v>0</v>
      </c>
      <c r="I57" s="33">
        <v>0</v>
      </c>
      <c r="J57" s="32">
        <v>0</v>
      </c>
      <c r="O57" s="175"/>
      <c r="P57" s="175"/>
      <c r="Q57" s="175"/>
    </row>
    <row r="58" spans="1:17" ht="15">
      <c r="A58" s="68" t="s">
        <v>261</v>
      </c>
      <c r="B58" s="41" t="s">
        <v>124</v>
      </c>
      <c r="C58" s="82"/>
      <c r="D58" s="33">
        <v>2837</v>
      </c>
      <c r="E58" s="33">
        <v>0</v>
      </c>
      <c r="F58" s="34">
        <f t="shared" si="1"/>
        <v>2837</v>
      </c>
      <c r="G58" s="39"/>
      <c r="H58" s="33">
        <v>2414</v>
      </c>
      <c r="I58" s="33">
        <v>0</v>
      </c>
      <c r="J58" s="138">
        <v>2414</v>
      </c>
      <c r="O58" s="175"/>
      <c r="P58" s="175"/>
      <c r="Q58" s="175"/>
    </row>
    <row r="59" spans="1:17" ht="15">
      <c r="A59" s="70" t="s">
        <v>308</v>
      </c>
      <c r="B59" s="16" t="s">
        <v>335</v>
      </c>
      <c r="C59" s="80"/>
      <c r="D59" s="21">
        <v>998</v>
      </c>
      <c r="E59" s="21">
        <v>0</v>
      </c>
      <c r="F59" s="29">
        <f t="shared" si="1"/>
        <v>998</v>
      </c>
      <c r="G59" s="37"/>
      <c r="H59" s="31">
        <v>939</v>
      </c>
      <c r="I59" s="31">
        <v>0</v>
      </c>
      <c r="J59" s="32">
        <v>939</v>
      </c>
      <c r="O59" s="175"/>
      <c r="P59" s="175"/>
      <c r="Q59" s="175"/>
    </row>
    <row r="60" spans="1:17" ht="15">
      <c r="A60" s="70" t="s">
        <v>337</v>
      </c>
      <c r="B60" s="16" t="s">
        <v>336</v>
      </c>
      <c r="C60" s="80"/>
      <c r="D60" s="21">
        <v>4</v>
      </c>
      <c r="E60" s="21">
        <v>0</v>
      </c>
      <c r="F60" s="29">
        <f t="shared" si="1"/>
        <v>4</v>
      </c>
      <c r="G60" s="37"/>
      <c r="H60" s="31">
        <v>0</v>
      </c>
      <c r="I60" s="31">
        <v>0</v>
      </c>
      <c r="J60" s="32">
        <v>0</v>
      </c>
      <c r="O60" s="175"/>
      <c r="P60" s="175"/>
      <c r="Q60" s="175"/>
    </row>
    <row r="61" spans="1:17" ht="15">
      <c r="A61" s="70" t="s">
        <v>365</v>
      </c>
      <c r="B61" s="16" t="s">
        <v>126</v>
      </c>
      <c r="C61" s="80">
        <v>11</v>
      </c>
      <c r="D61" s="31">
        <v>12473</v>
      </c>
      <c r="E61" s="31">
        <v>0</v>
      </c>
      <c r="F61" s="29">
        <f t="shared" si="1"/>
        <v>12473</v>
      </c>
      <c r="G61" s="37"/>
      <c r="H61" s="31">
        <v>13899</v>
      </c>
      <c r="I61" s="31">
        <v>0</v>
      </c>
      <c r="J61" s="32">
        <v>13899</v>
      </c>
      <c r="O61" s="175"/>
      <c r="P61" s="175"/>
      <c r="Q61" s="175"/>
    </row>
    <row r="62" spans="1:17" s="2" customFormat="1" ht="15">
      <c r="A62" s="70" t="s">
        <v>366</v>
      </c>
      <c r="B62" s="16" t="s">
        <v>133</v>
      </c>
      <c r="C62" s="80">
        <v>12</v>
      </c>
      <c r="D62" s="31">
        <v>1866</v>
      </c>
      <c r="E62" s="77">
        <v>4</v>
      </c>
      <c r="F62" s="31">
        <f>+E62+D62</f>
        <v>1870</v>
      </c>
      <c r="G62" s="37"/>
      <c r="H62" s="31">
        <v>1384</v>
      </c>
      <c r="I62" s="21">
        <v>0</v>
      </c>
      <c r="J62" s="32">
        <v>1384</v>
      </c>
      <c r="O62" s="175"/>
      <c r="P62" s="175"/>
      <c r="Q62" s="175"/>
    </row>
    <row r="63" spans="1:17" s="2" customFormat="1" ht="15">
      <c r="A63" s="70"/>
      <c r="B63" s="16" t="s">
        <v>377</v>
      </c>
      <c r="C63" s="80"/>
      <c r="D63" s="31">
        <f>+D62+D61+D56+D55+D42+D22+D21+D19+D13+D12+D59+D60</f>
        <v>1319674</v>
      </c>
      <c r="E63" s="31">
        <f>+E62+E61+E56+E55+E42+E22+E21+E19+E13+E12+E59+E60</f>
        <v>410593</v>
      </c>
      <c r="F63" s="31">
        <f>+F62+F61+F56+F55+F42+F22+F21+F19+F13+F12+F59+F60</f>
        <v>1730267</v>
      </c>
      <c r="G63" s="37"/>
      <c r="H63" s="31">
        <v>1589271</v>
      </c>
      <c r="I63" s="31">
        <v>470382</v>
      </c>
      <c r="J63" s="31">
        <v>2059653</v>
      </c>
      <c r="O63" s="175"/>
      <c r="P63" s="175"/>
      <c r="Q63" s="175"/>
    </row>
    <row r="64" spans="1:17" ht="15">
      <c r="A64" s="70" t="s">
        <v>367</v>
      </c>
      <c r="B64" s="16" t="s">
        <v>271</v>
      </c>
      <c r="C64" s="80"/>
      <c r="D64" s="31">
        <v>0</v>
      </c>
      <c r="E64" s="31">
        <v>0</v>
      </c>
      <c r="F64" s="31">
        <f t="shared" si="1"/>
        <v>0</v>
      </c>
      <c r="G64" s="37"/>
      <c r="H64" s="31">
        <v>0</v>
      </c>
      <c r="I64" s="31">
        <v>0</v>
      </c>
      <c r="J64" s="32">
        <v>0</v>
      </c>
      <c r="O64" s="175"/>
      <c r="P64" s="175"/>
      <c r="Q64" s="175"/>
    </row>
    <row r="65" spans="1:17" ht="15">
      <c r="A65" s="70"/>
      <c r="B65" s="16" t="s">
        <v>272</v>
      </c>
      <c r="C65" s="80"/>
      <c r="D65" s="31"/>
      <c r="E65" s="31"/>
      <c r="F65" s="31"/>
      <c r="G65" s="37"/>
      <c r="H65" s="31"/>
      <c r="I65" s="31"/>
      <c r="J65" s="32"/>
      <c r="O65" s="175"/>
      <c r="P65" s="175"/>
      <c r="Q65" s="175"/>
    </row>
    <row r="66" spans="1:17" ht="15">
      <c r="A66" s="71" t="s">
        <v>368</v>
      </c>
      <c r="B66" s="42" t="s">
        <v>129</v>
      </c>
      <c r="C66" s="82"/>
      <c r="D66" s="33">
        <v>0</v>
      </c>
      <c r="E66" s="33">
        <v>0</v>
      </c>
      <c r="F66" s="34">
        <f>+E66+D66</f>
        <v>0</v>
      </c>
      <c r="G66" s="39"/>
      <c r="H66" s="33">
        <v>0</v>
      </c>
      <c r="I66" s="33">
        <v>0</v>
      </c>
      <c r="J66" s="32">
        <v>0</v>
      </c>
      <c r="O66" s="175"/>
      <c r="P66" s="175"/>
      <c r="Q66" s="175"/>
    </row>
    <row r="67" spans="1:17" ht="15">
      <c r="A67" s="71" t="s">
        <v>369</v>
      </c>
      <c r="B67" s="42" t="s">
        <v>131</v>
      </c>
      <c r="C67" s="82"/>
      <c r="D67" s="33">
        <v>0</v>
      </c>
      <c r="E67" s="33">
        <v>0</v>
      </c>
      <c r="F67" s="34">
        <f>+E67+D67</f>
        <v>0</v>
      </c>
      <c r="G67" s="39"/>
      <c r="H67" s="33">
        <v>0</v>
      </c>
      <c r="I67" s="33">
        <v>0</v>
      </c>
      <c r="J67" s="32">
        <v>0</v>
      </c>
      <c r="O67" s="175"/>
      <c r="P67" s="175"/>
      <c r="Q67" s="175"/>
    </row>
    <row r="68" spans="1:17" ht="15">
      <c r="A68" s="67"/>
      <c r="B68" s="40"/>
      <c r="C68" s="80"/>
      <c r="D68" s="33"/>
      <c r="E68" s="33"/>
      <c r="F68" s="34"/>
      <c r="G68" s="39"/>
      <c r="H68" s="33"/>
      <c r="I68" s="33"/>
      <c r="J68" s="32"/>
      <c r="O68" s="175"/>
      <c r="P68" s="175"/>
      <c r="Q68" s="175"/>
    </row>
    <row r="69" spans="1:17" ht="15.75" customHeight="1">
      <c r="A69" s="72"/>
      <c r="B69" s="73" t="s">
        <v>134</v>
      </c>
      <c r="C69" s="84"/>
      <c r="D69" s="63">
        <f>+D62+D64+D61+D56+D55+D42+D22+D21+D19+D13+D12+D59+D60</f>
        <v>1319674</v>
      </c>
      <c r="E69" s="64">
        <f>+E62+E64+E61+E56+E55+E42+E22+E21+E19+E13+E12+E59+E60</f>
        <v>410593</v>
      </c>
      <c r="F69" s="64">
        <f>+E69+D69</f>
        <v>1730267</v>
      </c>
      <c r="G69" s="187"/>
      <c r="H69" s="63">
        <v>1589271</v>
      </c>
      <c r="I69" s="64">
        <v>470382</v>
      </c>
      <c r="J69" s="64">
        <v>2059653</v>
      </c>
      <c r="O69" s="175"/>
      <c r="P69" s="175"/>
      <c r="Q69" s="175"/>
    </row>
    <row r="71" spans="5:6" ht="12.75">
      <c r="E71" s="182"/>
      <c r="F71" s="174"/>
    </row>
    <row r="72" spans="5:6" ht="12.75">
      <c r="E72" s="182"/>
      <c r="F72" s="174"/>
    </row>
    <row r="74" ht="12.75">
      <c r="E74" s="186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  <ignoredErrors>
    <ignoredError sqref="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72.50390625" style="4" bestFit="1" customWidth="1"/>
    <col min="3" max="3" width="5.625" style="46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244" t="s">
        <v>503</v>
      </c>
      <c r="B1" s="3"/>
      <c r="C1" s="47"/>
      <c r="D1" s="3"/>
      <c r="E1" s="11"/>
      <c r="F1" s="11"/>
      <c r="G1" s="11"/>
      <c r="H1" s="11"/>
      <c r="I1" s="11"/>
      <c r="J1" s="11"/>
    </row>
    <row r="2" spans="1:10" s="1" customFormat="1" ht="23.25">
      <c r="A2" s="244" t="str">
        <f>Aktif!A2</f>
        <v>31 MART 2014 TARİHİ İTİBARIYLA FİNANSAL DURUM TABLOSU</v>
      </c>
      <c r="B2" s="3"/>
      <c r="C2" s="47"/>
      <c r="D2" s="3"/>
      <c r="E2" s="11"/>
      <c r="F2" s="11"/>
      <c r="G2" s="11"/>
      <c r="H2" s="11"/>
      <c r="I2" s="11"/>
      <c r="J2" s="11"/>
    </row>
    <row r="3" spans="1:10" s="1" customFormat="1" ht="19.5">
      <c r="A3" s="245" t="s">
        <v>322</v>
      </c>
      <c r="B3" s="3"/>
      <c r="C3" s="47"/>
      <c r="D3" s="3"/>
      <c r="E3" s="11"/>
      <c r="F3" s="11"/>
      <c r="G3" s="11"/>
      <c r="H3" s="11"/>
      <c r="I3" s="11"/>
      <c r="J3" s="11"/>
    </row>
    <row r="4" spans="1:10" s="59" customFormat="1" ht="15">
      <c r="A4" s="56"/>
      <c r="B4" s="56"/>
      <c r="C4" s="57"/>
      <c r="D4" s="56"/>
      <c r="E4" s="58"/>
      <c r="F4" s="58"/>
      <c r="G4" s="58"/>
      <c r="H4" s="58"/>
      <c r="I4" s="58"/>
      <c r="J4" s="58"/>
    </row>
    <row r="5" spans="1:10" s="59" customFormat="1" ht="15">
      <c r="A5" s="56"/>
      <c r="B5" s="56"/>
      <c r="C5" s="57"/>
      <c r="D5" s="56"/>
      <c r="E5" s="58"/>
      <c r="F5" s="58"/>
      <c r="G5" s="58"/>
      <c r="H5" s="58"/>
      <c r="I5" s="58"/>
      <c r="J5" s="58"/>
    </row>
    <row r="6" spans="1:10" s="59" customFormat="1" ht="15">
      <c r="A6" s="56"/>
      <c r="B6" s="56"/>
      <c r="C6" s="57"/>
      <c r="D6" s="56"/>
      <c r="E6" s="58"/>
      <c r="F6" s="58"/>
      <c r="G6" s="58"/>
      <c r="H6" s="58"/>
      <c r="I6" s="58"/>
      <c r="J6" s="58"/>
    </row>
    <row r="7" spans="1:10" s="59" customFormat="1" ht="15">
      <c r="A7" s="56"/>
      <c r="B7" s="56"/>
      <c r="C7" s="57"/>
      <c r="D7" s="56"/>
      <c r="E7" s="58"/>
      <c r="F7" s="184"/>
      <c r="G7" s="58"/>
      <c r="H7" s="58"/>
      <c r="I7" s="58"/>
      <c r="J7" s="58"/>
    </row>
    <row r="8" spans="1:10" s="59" customFormat="1" ht="15">
      <c r="A8" s="56"/>
      <c r="B8" s="56"/>
      <c r="C8" s="57"/>
      <c r="D8" s="56"/>
      <c r="E8" s="58"/>
      <c r="F8" s="58"/>
      <c r="G8" s="58"/>
      <c r="H8" s="58"/>
      <c r="I8" s="58"/>
      <c r="J8" s="58"/>
    </row>
    <row r="9" spans="1:10" ht="15">
      <c r="A9" s="85"/>
      <c r="B9" s="86"/>
      <c r="C9" s="148"/>
      <c r="D9" s="100"/>
      <c r="E9" s="61" t="str">
        <f>Aktif!E9</f>
        <v>Bağımsız Denetimden Geçmemiş</v>
      </c>
      <c r="F9" s="89"/>
      <c r="G9" s="88"/>
      <c r="H9" s="100"/>
      <c r="I9" s="87" t="s">
        <v>263</v>
      </c>
      <c r="J9" s="89"/>
    </row>
    <row r="10" spans="1:10" ht="15">
      <c r="A10" s="90"/>
      <c r="B10" s="13" t="s">
        <v>135</v>
      </c>
      <c r="C10" s="110" t="s">
        <v>262</v>
      </c>
      <c r="D10" s="146"/>
      <c r="E10" s="202" t="str">
        <f>Aktif!E10</f>
        <v> 31 Mart 2014</v>
      </c>
      <c r="F10" s="200"/>
      <c r="G10" s="161"/>
      <c r="H10" s="146"/>
      <c r="I10" s="202" t="str">
        <f>Aktif!I10</f>
        <v> 31 Aralık 2013</v>
      </c>
      <c r="J10" s="106"/>
    </row>
    <row r="11" spans="1:11" ht="15">
      <c r="A11" s="94"/>
      <c r="B11" s="109"/>
      <c r="C11" s="110"/>
      <c r="D11" s="107" t="s">
        <v>71</v>
      </c>
      <c r="E11" s="108" t="s">
        <v>72</v>
      </c>
      <c r="F11" s="107" t="s">
        <v>73</v>
      </c>
      <c r="G11" s="108"/>
      <c r="H11" s="107" t="s">
        <v>71</v>
      </c>
      <c r="I11" s="108" t="s">
        <v>72</v>
      </c>
      <c r="J11" s="107" t="s">
        <v>73</v>
      </c>
      <c r="K11" s="177"/>
    </row>
    <row r="12" spans="1:17" s="5" customFormat="1" ht="15">
      <c r="A12" s="92" t="s">
        <v>74</v>
      </c>
      <c r="B12" s="14" t="s">
        <v>273</v>
      </c>
      <c r="C12" s="230" t="s">
        <v>144</v>
      </c>
      <c r="D12" s="29">
        <v>13162</v>
      </c>
      <c r="E12" s="29">
        <v>32</v>
      </c>
      <c r="F12" s="29">
        <f aca="true" t="shared" si="0" ref="F12:F53">+E12+D12</f>
        <v>13194</v>
      </c>
      <c r="G12" s="18"/>
      <c r="H12" s="147">
        <v>24592</v>
      </c>
      <c r="I12" s="29">
        <v>1</v>
      </c>
      <c r="J12" s="29">
        <v>24593</v>
      </c>
      <c r="L12" s="178"/>
      <c r="M12" s="178"/>
      <c r="O12" s="178"/>
      <c r="P12" s="178"/>
      <c r="Q12" s="178"/>
    </row>
    <row r="13" spans="1:17" s="5" customFormat="1" ht="15">
      <c r="A13" s="92"/>
      <c r="B13" s="14" t="s">
        <v>274</v>
      </c>
      <c r="C13" s="101"/>
      <c r="D13" s="29"/>
      <c r="E13" s="98"/>
      <c r="F13" s="29"/>
      <c r="G13" s="18"/>
      <c r="H13" s="29"/>
      <c r="I13" s="98"/>
      <c r="J13" s="29"/>
      <c r="L13" s="178"/>
      <c r="O13" s="178"/>
      <c r="P13" s="178"/>
      <c r="Q13" s="178"/>
    </row>
    <row r="14" spans="1:17" s="5" customFormat="1" ht="15">
      <c r="A14" s="92" t="s">
        <v>76</v>
      </c>
      <c r="B14" s="14" t="s">
        <v>136</v>
      </c>
      <c r="C14" s="101">
        <v>13</v>
      </c>
      <c r="D14" s="29">
        <v>972366</v>
      </c>
      <c r="E14" s="29">
        <v>219740</v>
      </c>
      <c r="F14" s="29">
        <f t="shared" si="0"/>
        <v>1192106</v>
      </c>
      <c r="G14" s="18"/>
      <c r="H14" s="29">
        <v>1404882</v>
      </c>
      <c r="I14" s="98">
        <v>209355</v>
      </c>
      <c r="J14" s="29">
        <v>1614237</v>
      </c>
      <c r="O14" s="178"/>
      <c r="P14" s="178"/>
      <c r="Q14" s="178"/>
    </row>
    <row r="15" spans="1:17" s="5" customFormat="1" ht="15">
      <c r="A15" s="240" t="s">
        <v>83</v>
      </c>
      <c r="B15" s="14" t="s">
        <v>284</v>
      </c>
      <c r="C15" s="102">
        <v>7</v>
      </c>
      <c r="D15" s="29">
        <v>333</v>
      </c>
      <c r="E15" s="29">
        <v>2644</v>
      </c>
      <c r="F15" s="29">
        <f t="shared" si="0"/>
        <v>2977</v>
      </c>
      <c r="G15" s="18"/>
      <c r="H15" s="29">
        <v>835</v>
      </c>
      <c r="I15" s="98">
        <v>2107</v>
      </c>
      <c r="J15" s="29">
        <v>2942</v>
      </c>
      <c r="L15" s="178"/>
      <c r="O15" s="178"/>
      <c r="P15" s="178"/>
      <c r="Q15" s="178"/>
    </row>
    <row r="16" spans="1:17" s="5" customFormat="1" ht="15">
      <c r="A16" s="240" t="s">
        <v>85</v>
      </c>
      <c r="B16" s="14" t="s">
        <v>370</v>
      </c>
      <c r="C16" s="102"/>
      <c r="D16" s="29">
        <v>0</v>
      </c>
      <c r="E16" s="29">
        <v>0</v>
      </c>
      <c r="F16" s="29">
        <v>0</v>
      </c>
      <c r="G16" s="18"/>
      <c r="H16" s="29">
        <v>0</v>
      </c>
      <c r="I16" s="98">
        <v>0</v>
      </c>
      <c r="J16" s="29">
        <v>0</v>
      </c>
      <c r="L16" s="178"/>
      <c r="O16" s="178"/>
      <c r="P16" s="178"/>
      <c r="Q16" s="178"/>
    </row>
    <row r="17" spans="1:17" s="5" customFormat="1" ht="15">
      <c r="A17" s="243" t="s">
        <v>142</v>
      </c>
      <c r="B17" s="241" t="s">
        <v>371</v>
      </c>
      <c r="C17" s="102"/>
      <c r="D17" s="29">
        <v>0</v>
      </c>
      <c r="E17" s="29">
        <v>0</v>
      </c>
      <c r="F17" s="29">
        <v>0</v>
      </c>
      <c r="G17" s="18"/>
      <c r="H17" s="29">
        <v>0</v>
      </c>
      <c r="I17" s="98">
        <v>0</v>
      </c>
      <c r="J17" s="29">
        <v>0</v>
      </c>
      <c r="L17" s="178"/>
      <c r="O17" s="178"/>
      <c r="P17" s="178"/>
      <c r="Q17" s="178"/>
    </row>
    <row r="18" spans="1:17" s="5" customFormat="1" ht="15">
      <c r="A18" s="243" t="s">
        <v>144</v>
      </c>
      <c r="B18" s="241" t="s">
        <v>372</v>
      </c>
      <c r="C18" s="102"/>
      <c r="D18" s="29">
        <v>0</v>
      </c>
      <c r="E18" s="29">
        <v>0</v>
      </c>
      <c r="F18" s="29">
        <v>0</v>
      </c>
      <c r="G18" s="18"/>
      <c r="H18" s="29">
        <v>0</v>
      </c>
      <c r="I18" s="98">
        <v>0</v>
      </c>
      <c r="J18" s="29">
        <v>0</v>
      </c>
      <c r="L18" s="178"/>
      <c r="O18" s="178"/>
      <c r="P18" s="178"/>
      <c r="Q18" s="178"/>
    </row>
    <row r="19" spans="1:17" s="5" customFormat="1" ht="15">
      <c r="A19" s="243" t="s">
        <v>146</v>
      </c>
      <c r="B19" s="241" t="s">
        <v>124</v>
      </c>
      <c r="C19" s="102"/>
      <c r="D19" s="29">
        <v>0</v>
      </c>
      <c r="E19" s="29">
        <v>0</v>
      </c>
      <c r="F19" s="29">
        <v>0</v>
      </c>
      <c r="G19" s="18"/>
      <c r="H19" s="29">
        <v>0</v>
      </c>
      <c r="I19" s="98">
        <v>0</v>
      </c>
      <c r="J19" s="29">
        <v>0</v>
      </c>
      <c r="L19" s="178"/>
      <c r="O19" s="178"/>
      <c r="P19" s="178"/>
      <c r="Q19" s="178"/>
    </row>
    <row r="20" spans="1:17" s="5" customFormat="1" ht="15">
      <c r="A20" s="243" t="s">
        <v>212</v>
      </c>
      <c r="B20" s="241" t="s">
        <v>373</v>
      </c>
      <c r="C20" s="102"/>
      <c r="D20" s="29">
        <v>0</v>
      </c>
      <c r="E20" s="29">
        <v>0</v>
      </c>
      <c r="F20" s="29">
        <v>0</v>
      </c>
      <c r="G20" s="18"/>
      <c r="H20" s="29">
        <v>0</v>
      </c>
      <c r="I20" s="98">
        <v>0</v>
      </c>
      <c r="J20" s="29">
        <v>0</v>
      </c>
      <c r="L20" s="178"/>
      <c r="O20" s="178"/>
      <c r="P20" s="178"/>
      <c r="Q20" s="178"/>
    </row>
    <row r="21" spans="1:17" s="5" customFormat="1" ht="15">
      <c r="A21" s="246" t="s">
        <v>87</v>
      </c>
      <c r="B21" s="43" t="s">
        <v>141</v>
      </c>
      <c r="C21" s="102">
        <v>14</v>
      </c>
      <c r="D21" s="29">
        <f>SUM(D22:D24)</f>
        <v>389879</v>
      </c>
      <c r="E21" s="29">
        <f>SUM(E22:E24)</f>
        <v>0</v>
      </c>
      <c r="F21" s="29">
        <f t="shared" si="0"/>
        <v>389879</v>
      </c>
      <c r="G21" s="18"/>
      <c r="H21" s="29">
        <v>284854</v>
      </c>
      <c r="I21" s="98">
        <v>0</v>
      </c>
      <c r="J21" s="29">
        <v>284854</v>
      </c>
      <c r="O21" s="178"/>
      <c r="P21" s="178"/>
      <c r="Q21" s="178"/>
    </row>
    <row r="22" spans="1:17" ht="15">
      <c r="A22" s="242" t="s">
        <v>250</v>
      </c>
      <c r="B22" s="26" t="s">
        <v>143</v>
      </c>
      <c r="C22" s="103"/>
      <c r="D22" s="28">
        <v>389879</v>
      </c>
      <c r="E22" s="28">
        <v>0</v>
      </c>
      <c r="F22" s="28">
        <f t="shared" si="0"/>
        <v>389879</v>
      </c>
      <c r="G22" s="18"/>
      <c r="H22" s="29">
        <v>284854</v>
      </c>
      <c r="I22" s="98">
        <v>0</v>
      </c>
      <c r="J22" s="28">
        <v>284854</v>
      </c>
      <c r="K22" s="5"/>
      <c r="O22" s="178"/>
      <c r="P22" s="178"/>
      <c r="Q22" s="178"/>
    </row>
    <row r="23" spans="1:17" ht="15">
      <c r="A23" s="242" t="s">
        <v>251</v>
      </c>
      <c r="B23" s="26" t="s">
        <v>145</v>
      </c>
      <c r="C23" s="103"/>
      <c r="D23" s="28">
        <v>0</v>
      </c>
      <c r="E23" s="99">
        <v>0</v>
      </c>
      <c r="F23" s="28">
        <f t="shared" si="0"/>
        <v>0</v>
      </c>
      <c r="G23" s="18"/>
      <c r="H23" s="29">
        <v>0</v>
      </c>
      <c r="I23" s="98">
        <v>0</v>
      </c>
      <c r="J23" s="28">
        <v>0</v>
      </c>
      <c r="K23" s="5"/>
      <c r="O23" s="178"/>
      <c r="P23" s="178"/>
      <c r="Q23" s="178"/>
    </row>
    <row r="24" spans="1:17" ht="15">
      <c r="A24" s="242" t="s">
        <v>374</v>
      </c>
      <c r="B24" s="26" t="s">
        <v>147</v>
      </c>
      <c r="C24" s="103"/>
      <c r="D24" s="28">
        <v>0</v>
      </c>
      <c r="E24" s="99">
        <v>0</v>
      </c>
      <c r="F24" s="28">
        <f t="shared" si="0"/>
        <v>0</v>
      </c>
      <c r="G24" s="18"/>
      <c r="H24" s="29">
        <v>0</v>
      </c>
      <c r="I24" s="98">
        <v>0</v>
      </c>
      <c r="J24" s="28">
        <v>0</v>
      </c>
      <c r="K24" s="5"/>
      <c r="O24" s="178"/>
      <c r="P24" s="178"/>
      <c r="Q24" s="178"/>
    </row>
    <row r="25" spans="1:17" s="5" customFormat="1" ht="15">
      <c r="A25" s="246" t="s">
        <v>89</v>
      </c>
      <c r="B25" s="43" t="s">
        <v>344</v>
      </c>
      <c r="C25" s="102">
        <v>15</v>
      </c>
      <c r="D25" s="29">
        <v>3115</v>
      </c>
      <c r="E25" s="29">
        <v>240</v>
      </c>
      <c r="F25" s="29">
        <f t="shared" si="0"/>
        <v>3355</v>
      </c>
      <c r="G25" s="18"/>
      <c r="H25" s="29">
        <v>3283</v>
      </c>
      <c r="I25" s="98">
        <v>862</v>
      </c>
      <c r="J25" s="29">
        <v>4145</v>
      </c>
      <c r="O25" s="178"/>
      <c r="P25" s="178"/>
      <c r="Q25" s="178"/>
    </row>
    <row r="26" spans="1:17" s="5" customFormat="1" ht="15">
      <c r="A26" s="246" t="s">
        <v>149</v>
      </c>
      <c r="B26" s="44" t="s">
        <v>148</v>
      </c>
      <c r="C26" s="102">
        <v>15</v>
      </c>
      <c r="D26" s="29">
        <v>0</v>
      </c>
      <c r="E26" s="29">
        <v>263</v>
      </c>
      <c r="F26" s="29">
        <f t="shared" si="0"/>
        <v>263</v>
      </c>
      <c r="G26" s="18"/>
      <c r="H26" s="29">
        <v>0</v>
      </c>
      <c r="I26" s="98">
        <v>88</v>
      </c>
      <c r="J26" s="29">
        <v>88</v>
      </c>
      <c r="O26" s="178"/>
      <c r="P26" s="178"/>
      <c r="Q26" s="178"/>
    </row>
    <row r="27" spans="1:17" s="5" customFormat="1" ht="15">
      <c r="A27" s="246" t="s">
        <v>151</v>
      </c>
      <c r="B27" s="44" t="s">
        <v>270</v>
      </c>
      <c r="C27" s="104"/>
      <c r="D27" s="29">
        <v>0</v>
      </c>
      <c r="E27" s="98">
        <v>0</v>
      </c>
      <c r="F27" s="29">
        <f t="shared" si="0"/>
        <v>0</v>
      </c>
      <c r="G27" s="18"/>
      <c r="H27" s="29">
        <v>0</v>
      </c>
      <c r="I27" s="98">
        <v>0</v>
      </c>
      <c r="J27" s="29">
        <v>0</v>
      </c>
      <c r="O27" s="178"/>
      <c r="P27" s="178"/>
      <c r="Q27" s="178"/>
    </row>
    <row r="28" spans="1:17" s="5" customFormat="1" ht="15">
      <c r="A28" s="91"/>
      <c r="B28" s="44" t="s">
        <v>274</v>
      </c>
      <c r="C28" s="104"/>
      <c r="D28" s="29"/>
      <c r="E28" s="98"/>
      <c r="F28" s="29"/>
      <c r="G28" s="18"/>
      <c r="H28" s="29"/>
      <c r="I28" s="98"/>
      <c r="J28" s="29"/>
      <c r="O28" s="178"/>
      <c r="P28" s="178"/>
      <c r="Q28" s="178"/>
    </row>
    <row r="29" spans="1:17" s="5" customFormat="1" ht="15">
      <c r="A29" s="242" t="s">
        <v>105</v>
      </c>
      <c r="B29" s="45" t="s">
        <v>106</v>
      </c>
      <c r="C29" s="103"/>
      <c r="D29" s="28">
        <v>0</v>
      </c>
      <c r="E29" s="99">
        <v>0</v>
      </c>
      <c r="F29" s="29">
        <f t="shared" si="0"/>
        <v>0</v>
      </c>
      <c r="G29" s="18"/>
      <c r="H29" s="29">
        <v>0</v>
      </c>
      <c r="I29" s="98">
        <v>0</v>
      </c>
      <c r="J29" s="28">
        <v>0</v>
      </c>
      <c r="O29" s="178"/>
      <c r="P29" s="178"/>
      <c r="Q29" s="178"/>
    </row>
    <row r="30" spans="1:17" s="5" customFormat="1" ht="15">
      <c r="A30" s="242" t="s">
        <v>107</v>
      </c>
      <c r="B30" s="45" t="s">
        <v>108</v>
      </c>
      <c r="C30" s="103"/>
      <c r="D30" s="28">
        <v>0</v>
      </c>
      <c r="E30" s="99">
        <v>0</v>
      </c>
      <c r="F30" s="28">
        <f t="shared" si="0"/>
        <v>0</v>
      </c>
      <c r="G30" s="18"/>
      <c r="H30" s="29">
        <v>0</v>
      </c>
      <c r="I30" s="98">
        <v>0</v>
      </c>
      <c r="J30" s="28">
        <v>0</v>
      </c>
      <c r="L30" s="176"/>
      <c r="O30" s="178"/>
      <c r="P30" s="178"/>
      <c r="Q30" s="178"/>
    </row>
    <row r="31" spans="1:17" s="5" customFormat="1" ht="15">
      <c r="A31" s="242" t="s">
        <v>109</v>
      </c>
      <c r="B31" s="45" t="s">
        <v>110</v>
      </c>
      <c r="C31" s="103"/>
      <c r="D31" s="28">
        <v>0</v>
      </c>
      <c r="E31" s="99">
        <v>0</v>
      </c>
      <c r="F31" s="29">
        <f t="shared" si="0"/>
        <v>0</v>
      </c>
      <c r="G31" s="18"/>
      <c r="H31" s="29">
        <v>0</v>
      </c>
      <c r="I31" s="98">
        <v>0</v>
      </c>
      <c r="J31" s="28">
        <v>0</v>
      </c>
      <c r="O31" s="178"/>
      <c r="P31" s="178"/>
      <c r="Q31" s="178"/>
    </row>
    <row r="32" spans="1:17" s="5" customFormat="1" ht="15">
      <c r="A32" s="246" t="s">
        <v>153</v>
      </c>
      <c r="B32" s="43" t="s">
        <v>152</v>
      </c>
      <c r="C32" s="102">
        <v>16</v>
      </c>
      <c r="D32" s="29">
        <v>1422</v>
      </c>
      <c r="E32" s="98"/>
      <c r="F32" s="29">
        <f t="shared" si="0"/>
        <v>1422</v>
      </c>
      <c r="G32" s="18"/>
      <c r="H32" s="29">
        <v>1533</v>
      </c>
      <c r="I32" s="98"/>
      <c r="J32" s="29">
        <v>1533</v>
      </c>
      <c r="O32" s="178"/>
      <c r="P32" s="178"/>
      <c r="Q32" s="178"/>
    </row>
    <row r="33" spans="1:17" s="5" customFormat="1" ht="15">
      <c r="A33" s="246" t="s">
        <v>375</v>
      </c>
      <c r="B33" s="43" t="s">
        <v>154</v>
      </c>
      <c r="C33" s="102">
        <v>17</v>
      </c>
      <c r="D33" s="29">
        <f>+D34+D35+D36</f>
        <v>3411</v>
      </c>
      <c r="E33" s="29">
        <v>0</v>
      </c>
      <c r="F33" s="29">
        <f t="shared" si="0"/>
        <v>3411</v>
      </c>
      <c r="G33" s="18"/>
      <c r="H33" s="29">
        <v>2860</v>
      </c>
      <c r="I33" s="29">
        <v>0</v>
      </c>
      <c r="J33" s="29">
        <v>2860</v>
      </c>
      <c r="O33" s="178"/>
      <c r="P33" s="178"/>
      <c r="Q33" s="178"/>
    </row>
    <row r="34" spans="1:17" ht="15">
      <c r="A34" s="93" t="s">
        <v>359</v>
      </c>
      <c r="B34" s="45" t="s">
        <v>155</v>
      </c>
      <c r="C34" s="103"/>
      <c r="D34" s="28">
        <v>0</v>
      </c>
      <c r="E34" s="99">
        <v>0</v>
      </c>
      <c r="F34" s="29">
        <f t="shared" si="0"/>
        <v>0</v>
      </c>
      <c r="G34" s="17"/>
      <c r="H34" s="28">
        <v>0</v>
      </c>
      <c r="I34" s="99">
        <v>0</v>
      </c>
      <c r="J34" s="28">
        <v>0</v>
      </c>
      <c r="K34" s="5"/>
      <c r="O34" s="178"/>
      <c r="P34" s="178"/>
      <c r="Q34" s="178"/>
    </row>
    <row r="35" spans="1:17" ht="15">
      <c r="A35" s="93" t="s">
        <v>362</v>
      </c>
      <c r="B35" s="26" t="s">
        <v>156</v>
      </c>
      <c r="C35" s="103"/>
      <c r="D35" s="28">
        <v>2515</v>
      </c>
      <c r="E35" s="99">
        <v>0</v>
      </c>
      <c r="F35" s="28">
        <f t="shared" si="0"/>
        <v>2515</v>
      </c>
      <c r="G35" s="17"/>
      <c r="H35" s="28">
        <v>2174</v>
      </c>
      <c r="I35" s="99">
        <v>0</v>
      </c>
      <c r="J35" s="28">
        <v>2174</v>
      </c>
      <c r="K35" s="5"/>
      <c r="O35" s="178"/>
      <c r="P35" s="178"/>
      <c r="Q35" s="178"/>
    </row>
    <row r="36" spans="1:17" ht="15">
      <c r="A36" s="93" t="s">
        <v>376</v>
      </c>
      <c r="B36" s="26" t="s">
        <v>157</v>
      </c>
      <c r="C36" s="82"/>
      <c r="D36" s="28">
        <v>896</v>
      </c>
      <c r="E36" s="99">
        <v>0</v>
      </c>
      <c r="F36" s="28">
        <f t="shared" si="0"/>
        <v>896</v>
      </c>
      <c r="G36" s="17"/>
      <c r="H36" s="28">
        <v>686</v>
      </c>
      <c r="I36" s="99">
        <v>0</v>
      </c>
      <c r="J36" s="28">
        <v>686</v>
      </c>
      <c r="K36" s="5"/>
      <c r="O36" s="178"/>
      <c r="P36" s="178"/>
      <c r="Q36" s="178"/>
    </row>
    <row r="37" spans="1:17" ht="15">
      <c r="A37" s="223" t="s">
        <v>115</v>
      </c>
      <c r="B37" s="27" t="s">
        <v>338</v>
      </c>
      <c r="C37" s="80"/>
      <c r="D37" s="98">
        <v>0</v>
      </c>
      <c r="E37" s="98">
        <v>0</v>
      </c>
      <c r="F37" s="29">
        <f t="shared" si="0"/>
        <v>0</v>
      </c>
      <c r="G37" s="18"/>
      <c r="H37" s="29">
        <v>0</v>
      </c>
      <c r="I37" s="98">
        <v>0</v>
      </c>
      <c r="J37" s="29">
        <v>0</v>
      </c>
      <c r="K37" s="5"/>
      <c r="O37" s="178"/>
      <c r="P37" s="178"/>
      <c r="Q37" s="178"/>
    </row>
    <row r="38" spans="1:17" ht="15">
      <c r="A38" s="223" t="s">
        <v>117</v>
      </c>
      <c r="B38" s="27" t="s">
        <v>339</v>
      </c>
      <c r="C38" s="80">
        <v>11</v>
      </c>
      <c r="D38" s="98">
        <v>0</v>
      </c>
      <c r="E38" s="98">
        <v>0</v>
      </c>
      <c r="F38" s="29">
        <f t="shared" si="0"/>
        <v>0</v>
      </c>
      <c r="G38" s="18"/>
      <c r="H38" s="29">
        <v>4335</v>
      </c>
      <c r="I38" s="98">
        <v>0</v>
      </c>
      <c r="J38" s="29">
        <v>4335</v>
      </c>
      <c r="K38" s="5"/>
      <c r="O38" s="178"/>
      <c r="P38" s="178"/>
      <c r="Q38" s="178"/>
    </row>
    <row r="39" spans="1:17" ht="15">
      <c r="A39" s="91" t="s">
        <v>119</v>
      </c>
      <c r="B39" s="27" t="s">
        <v>158</v>
      </c>
      <c r="C39" s="80"/>
      <c r="D39" s="98">
        <v>0</v>
      </c>
      <c r="E39" s="98">
        <v>0</v>
      </c>
      <c r="F39" s="29">
        <f t="shared" si="0"/>
        <v>0</v>
      </c>
      <c r="G39" s="17"/>
      <c r="H39" s="29">
        <v>0</v>
      </c>
      <c r="I39" s="98">
        <v>0</v>
      </c>
      <c r="J39" s="29">
        <v>0</v>
      </c>
      <c r="K39" s="5"/>
      <c r="O39" s="178"/>
      <c r="P39" s="178"/>
      <c r="Q39" s="178"/>
    </row>
    <row r="40" spans="1:17" ht="15">
      <c r="A40" s="91" t="s">
        <v>121</v>
      </c>
      <c r="B40" s="27" t="s">
        <v>161</v>
      </c>
      <c r="C40" s="102"/>
      <c r="D40" s="29">
        <v>0</v>
      </c>
      <c r="E40" s="98">
        <v>0</v>
      </c>
      <c r="F40" s="29">
        <f t="shared" si="0"/>
        <v>0</v>
      </c>
      <c r="G40" s="17"/>
      <c r="H40" s="29">
        <v>0</v>
      </c>
      <c r="I40" s="98">
        <v>0</v>
      </c>
      <c r="J40" s="29">
        <v>0</v>
      </c>
      <c r="K40" s="5"/>
      <c r="O40" s="178"/>
      <c r="P40" s="178"/>
      <c r="Q40" s="178"/>
    </row>
    <row r="41" spans="1:17" ht="15">
      <c r="A41" s="91"/>
      <c r="B41" s="27" t="s">
        <v>377</v>
      </c>
      <c r="C41" s="102"/>
      <c r="D41" s="29">
        <f>SUM(D12,D14:D16,D21,D25,D26,D27,D32:D33,D37:D39)</f>
        <v>1383688</v>
      </c>
      <c r="E41" s="98">
        <f>SUM(E12,E14:E16,E21,E25,E26,E27,E32:E33,E37:E39)</f>
        <v>222919</v>
      </c>
      <c r="F41" s="29">
        <f>SUM(F12,F14:F16,F21,F25,F26,F27,F32:F33,F37:F39)</f>
        <v>1606607</v>
      </c>
      <c r="G41" s="17"/>
      <c r="H41" s="29">
        <v>1727174</v>
      </c>
      <c r="I41" s="98">
        <v>212413</v>
      </c>
      <c r="J41" s="98">
        <v>1939587</v>
      </c>
      <c r="K41" s="5"/>
      <c r="O41" s="178"/>
      <c r="P41" s="178"/>
      <c r="Q41" s="178"/>
    </row>
    <row r="42" spans="1:17" ht="15">
      <c r="A42" s="91" t="s">
        <v>125</v>
      </c>
      <c r="B42" s="27" t="s">
        <v>271</v>
      </c>
      <c r="C42" s="102"/>
      <c r="D42" s="29">
        <v>0</v>
      </c>
      <c r="E42" s="98">
        <v>0</v>
      </c>
      <c r="F42" s="29">
        <f t="shared" si="0"/>
        <v>0</v>
      </c>
      <c r="G42" s="17"/>
      <c r="H42" s="29">
        <v>0</v>
      </c>
      <c r="I42" s="98">
        <v>0</v>
      </c>
      <c r="J42" s="29">
        <v>0</v>
      </c>
      <c r="K42" s="5"/>
      <c r="O42" s="178"/>
      <c r="P42" s="178"/>
      <c r="Q42" s="178"/>
    </row>
    <row r="43" spans="1:17" s="15" customFormat="1" ht="15" customHeight="1">
      <c r="A43" s="91"/>
      <c r="B43" s="27" t="s">
        <v>275</v>
      </c>
      <c r="C43" s="102"/>
      <c r="D43" s="29"/>
      <c r="E43" s="98"/>
      <c r="F43" s="29"/>
      <c r="G43" s="17"/>
      <c r="H43" s="29"/>
      <c r="I43" s="98"/>
      <c r="J43" s="29"/>
      <c r="K43" s="5"/>
      <c r="O43" s="178"/>
      <c r="P43" s="178"/>
      <c r="Q43" s="178"/>
    </row>
    <row r="44" spans="1:17" ht="15">
      <c r="A44" s="93" t="s">
        <v>340</v>
      </c>
      <c r="B44" s="26" t="s">
        <v>129</v>
      </c>
      <c r="C44" s="103"/>
      <c r="D44" s="28">
        <v>0</v>
      </c>
      <c r="E44" s="99">
        <v>0</v>
      </c>
      <c r="F44" s="29">
        <f t="shared" si="0"/>
        <v>0</v>
      </c>
      <c r="G44" s="18"/>
      <c r="H44" s="29">
        <v>0</v>
      </c>
      <c r="I44" s="98">
        <v>0</v>
      </c>
      <c r="J44" s="28">
        <v>0</v>
      </c>
      <c r="K44" s="5"/>
      <c r="O44" s="178"/>
      <c r="P44" s="178"/>
      <c r="Q44" s="178"/>
    </row>
    <row r="45" spans="1:17" ht="15">
      <c r="A45" s="93" t="s">
        <v>341</v>
      </c>
      <c r="B45" s="26" t="s">
        <v>131</v>
      </c>
      <c r="C45" s="103"/>
      <c r="D45" s="28">
        <v>0</v>
      </c>
      <c r="E45" s="99">
        <v>0</v>
      </c>
      <c r="F45" s="29">
        <f t="shared" si="0"/>
        <v>0</v>
      </c>
      <c r="G45" s="18"/>
      <c r="H45" s="29">
        <v>0</v>
      </c>
      <c r="I45" s="98">
        <v>0</v>
      </c>
      <c r="J45" s="28">
        <v>0</v>
      </c>
      <c r="K45" s="5"/>
      <c r="O45" s="178"/>
      <c r="P45" s="178"/>
      <c r="Q45" s="178"/>
    </row>
    <row r="46" spans="1:17" ht="15">
      <c r="A46" s="91" t="s">
        <v>127</v>
      </c>
      <c r="B46" s="27" t="s">
        <v>162</v>
      </c>
      <c r="C46" s="102">
        <v>18</v>
      </c>
      <c r="D46" s="29">
        <f>+D47+D48+D53+D54+D59+D52</f>
        <v>123660</v>
      </c>
      <c r="E46" s="98">
        <v>0</v>
      </c>
      <c r="F46" s="29">
        <f t="shared" si="0"/>
        <v>123660</v>
      </c>
      <c r="G46" s="18"/>
      <c r="H46" s="29">
        <v>120066</v>
      </c>
      <c r="I46" s="98">
        <v>0</v>
      </c>
      <c r="J46" s="29">
        <v>120066</v>
      </c>
      <c r="K46" s="5"/>
      <c r="O46" s="178"/>
      <c r="P46" s="178"/>
      <c r="Q46" s="178"/>
    </row>
    <row r="47" spans="1:17" ht="15">
      <c r="A47" s="93" t="s">
        <v>128</v>
      </c>
      <c r="B47" s="26" t="s">
        <v>164</v>
      </c>
      <c r="C47" s="103"/>
      <c r="D47" s="28">
        <v>79500</v>
      </c>
      <c r="E47" s="99">
        <v>0</v>
      </c>
      <c r="F47" s="28">
        <f t="shared" si="0"/>
        <v>79500</v>
      </c>
      <c r="G47" s="17"/>
      <c r="H47" s="28">
        <v>79500</v>
      </c>
      <c r="I47" s="99">
        <v>0</v>
      </c>
      <c r="J47" s="28">
        <v>79500</v>
      </c>
      <c r="K47" s="5"/>
      <c r="L47" s="177"/>
      <c r="O47" s="178"/>
      <c r="P47" s="178"/>
      <c r="Q47" s="178"/>
    </row>
    <row r="48" spans="1:17" ht="15">
      <c r="A48" s="93" t="s">
        <v>130</v>
      </c>
      <c r="B48" s="26" t="s">
        <v>166</v>
      </c>
      <c r="C48" s="103"/>
      <c r="D48" s="28">
        <v>0</v>
      </c>
      <c r="E48" s="99">
        <v>0</v>
      </c>
      <c r="F48" s="28">
        <f t="shared" si="0"/>
        <v>0</v>
      </c>
      <c r="G48" s="17"/>
      <c r="H48" s="28">
        <v>0</v>
      </c>
      <c r="I48" s="99">
        <v>0</v>
      </c>
      <c r="J48" s="28">
        <v>0</v>
      </c>
      <c r="K48" s="5"/>
      <c r="O48" s="178"/>
      <c r="P48" s="178"/>
      <c r="Q48" s="178"/>
    </row>
    <row r="49" spans="1:17" ht="15">
      <c r="A49" s="93" t="s">
        <v>378</v>
      </c>
      <c r="B49" s="26" t="s">
        <v>167</v>
      </c>
      <c r="C49" s="103"/>
      <c r="D49" s="28">
        <v>0</v>
      </c>
      <c r="E49" s="99">
        <v>0</v>
      </c>
      <c r="F49" s="28">
        <f t="shared" si="0"/>
        <v>0</v>
      </c>
      <c r="G49" s="17"/>
      <c r="H49" s="28">
        <v>0</v>
      </c>
      <c r="I49" s="99">
        <v>0</v>
      </c>
      <c r="J49" s="28">
        <v>0</v>
      </c>
      <c r="K49" s="5"/>
      <c r="O49" s="178"/>
      <c r="P49" s="178"/>
      <c r="Q49" s="178"/>
    </row>
    <row r="50" spans="1:17" ht="15">
      <c r="A50" s="93" t="s">
        <v>379</v>
      </c>
      <c r="B50" s="26" t="s">
        <v>168</v>
      </c>
      <c r="C50" s="103"/>
      <c r="D50" s="28">
        <v>0</v>
      </c>
      <c r="E50" s="99">
        <v>0</v>
      </c>
      <c r="F50" s="28">
        <f t="shared" si="0"/>
        <v>0</v>
      </c>
      <c r="G50" s="17"/>
      <c r="H50" s="28">
        <v>0</v>
      </c>
      <c r="I50" s="99">
        <v>0</v>
      </c>
      <c r="J50" s="28">
        <v>0</v>
      </c>
      <c r="K50" s="5"/>
      <c r="O50" s="178"/>
      <c r="P50" s="178"/>
      <c r="Q50" s="178"/>
    </row>
    <row r="51" spans="1:17" ht="15">
      <c r="A51" s="93" t="s">
        <v>380</v>
      </c>
      <c r="B51" s="26" t="s">
        <v>169</v>
      </c>
      <c r="C51" s="103"/>
      <c r="D51" s="28">
        <v>0</v>
      </c>
      <c r="E51" s="99">
        <v>0</v>
      </c>
      <c r="F51" s="28">
        <f t="shared" si="0"/>
        <v>0</v>
      </c>
      <c r="G51" s="17"/>
      <c r="H51" s="28">
        <v>0</v>
      </c>
      <c r="I51" s="99">
        <v>0</v>
      </c>
      <c r="J51" s="28">
        <v>0</v>
      </c>
      <c r="K51" s="5"/>
      <c r="O51" s="178"/>
      <c r="P51" s="178"/>
      <c r="Q51" s="178"/>
    </row>
    <row r="52" spans="1:17" ht="15">
      <c r="A52" s="224" t="s">
        <v>306</v>
      </c>
      <c r="B52" s="22" t="s">
        <v>342</v>
      </c>
      <c r="C52" s="103"/>
      <c r="D52" s="28">
        <v>-247</v>
      </c>
      <c r="E52" s="99">
        <v>0</v>
      </c>
      <c r="F52" s="28">
        <f t="shared" si="0"/>
        <v>-247</v>
      </c>
      <c r="G52" s="17"/>
      <c r="H52" s="28">
        <v>-247</v>
      </c>
      <c r="I52" s="99">
        <v>0</v>
      </c>
      <c r="J52" s="28">
        <v>-247</v>
      </c>
      <c r="K52" s="5"/>
      <c r="O52" s="178"/>
      <c r="P52" s="178"/>
      <c r="Q52" s="178"/>
    </row>
    <row r="53" spans="1:17" ht="15">
      <c r="A53" s="224" t="s">
        <v>381</v>
      </c>
      <c r="B53" s="22" t="s">
        <v>343</v>
      </c>
      <c r="C53" s="103"/>
      <c r="D53" s="28">
        <v>0</v>
      </c>
      <c r="E53" s="99">
        <v>0</v>
      </c>
      <c r="F53" s="28">
        <f t="shared" si="0"/>
        <v>0</v>
      </c>
      <c r="G53" s="17"/>
      <c r="H53" s="28">
        <v>0</v>
      </c>
      <c r="I53" s="99">
        <v>0</v>
      </c>
      <c r="J53" s="28">
        <v>0</v>
      </c>
      <c r="K53" s="5"/>
      <c r="O53" s="178"/>
      <c r="P53" s="178"/>
      <c r="Q53" s="178"/>
    </row>
    <row r="54" spans="1:17" ht="15">
      <c r="A54" s="224" t="s">
        <v>382</v>
      </c>
      <c r="B54" s="26" t="s">
        <v>171</v>
      </c>
      <c r="C54" s="103"/>
      <c r="D54" s="28">
        <f>SUM(D55:D58)</f>
        <v>25511</v>
      </c>
      <c r="E54" s="99">
        <v>0</v>
      </c>
      <c r="F54" s="28">
        <f aca="true" t="shared" si="1" ref="F54:F61">+E54+D54</f>
        <v>25511</v>
      </c>
      <c r="G54" s="17"/>
      <c r="H54" s="28">
        <v>25511</v>
      </c>
      <c r="I54" s="99">
        <v>0</v>
      </c>
      <c r="J54" s="28">
        <v>25511</v>
      </c>
      <c r="K54" s="5"/>
      <c r="O54" s="178"/>
      <c r="P54" s="178"/>
      <c r="Q54" s="178"/>
    </row>
    <row r="55" spans="1:17" ht="15">
      <c r="A55" s="93" t="s">
        <v>383</v>
      </c>
      <c r="B55" s="26" t="s">
        <v>172</v>
      </c>
      <c r="C55" s="103"/>
      <c r="D55" s="28">
        <v>4198</v>
      </c>
      <c r="E55" s="99">
        <v>0</v>
      </c>
      <c r="F55" s="28">
        <f t="shared" si="1"/>
        <v>4198</v>
      </c>
      <c r="G55" s="17"/>
      <c r="H55" s="28">
        <v>4198</v>
      </c>
      <c r="I55" s="99">
        <v>0</v>
      </c>
      <c r="J55" s="28">
        <v>4198</v>
      </c>
      <c r="K55" s="5"/>
      <c r="L55" s="177"/>
      <c r="O55" s="178"/>
      <c r="P55" s="178"/>
      <c r="Q55" s="178"/>
    </row>
    <row r="56" spans="1:17" ht="15">
      <c r="A56" s="93" t="s">
        <v>384</v>
      </c>
      <c r="B56" s="26" t="s">
        <v>173</v>
      </c>
      <c r="C56" s="103"/>
      <c r="D56" s="28">
        <v>0</v>
      </c>
      <c r="E56" s="99">
        <v>0</v>
      </c>
      <c r="F56" s="28">
        <f t="shared" si="1"/>
        <v>0</v>
      </c>
      <c r="G56" s="17"/>
      <c r="H56" s="28">
        <v>0</v>
      </c>
      <c r="I56" s="99">
        <v>0</v>
      </c>
      <c r="J56" s="28">
        <v>0</v>
      </c>
      <c r="K56" s="5"/>
      <c r="O56" s="178"/>
      <c r="P56" s="178"/>
      <c r="Q56" s="178"/>
    </row>
    <row r="57" spans="1:17" ht="15">
      <c r="A57" s="93" t="s">
        <v>385</v>
      </c>
      <c r="B57" s="26" t="s">
        <v>174</v>
      </c>
      <c r="C57" s="103"/>
      <c r="D57" s="28">
        <v>21313</v>
      </c>
      <c r="E57" s="99">
        <v>0</v>
      </c>
      <c r="F57" s="28">
        <f t="shared" si="1"/>
        <v>21313</v>
      </c>
      <c r="G57" s="17"/>
      <c r="H57" s="28">
        <v>21313</v>
      </c>
      <c r="I57" s="99">
        <v>0</v>
      </c>
      <c r="J57" s="28">
        <v>21313</v>
      </c>
      <c r="K57" s="5"/>
      <c r="O57" s="178"/>
      <c r="P57" s="178"/>
      <c r="Q57" s="178"/>
    </row>
    <row r="58" spans="1:17" ht="15">
      <c r="A58" s="93" t="s">
        <v>386</v>
      </c>
      <c r="B58" s="26" t="s">
        <v>175</v>
      </c>
      <c r="C58" s="103"/>
      <c r="D58" s="28">
        <v>0</v>
      </c>
      <c r="E58" s="99">
        <v>0</v>
      </c>
      <c r="F58" s="28">
        <f t="shared" si="1"/>
        <v>0</v>
      </c>
      <c r="G58" s="17"/>
      <c r="H58" s="28">
        <v>0</v>
      </c>
      <c r="I58" s="99">
        <v>0</v>
      </c>
      <c r="J58" s="28">
        <v>0</v>
      </c>
      <c r="K58" s="5"/>
      <c r="O58" s="178"/>
      <c r="P58" s="178"/>
      <c r="Q58" s="178"/>
    </row>
    <row r="59" spans="1:17" ht="15">
      <c r="A59" s="93" t="s">
        <v>387</v>
      </c>
      <c r="B59" s="26" t="s">
        <v>176</v>
      </c>
      <c r="C59" s="103"/>
      <c r="D59" s="28">
        <f>+D60+D61</f>
        <v>18896</v>
      </c>
      <c r="E59" s="99">
        <v>0</v>
      </c>
      <c r="F59" s="28">
        <f t="shared" si="1"/>
        <v>18896</v>
      </c>
      <c r="G59" s="17"/>
      <c r="H59" s="28">
        <v>15302</v>
      </c>
      <c r="I59" s="99">
        <v>0</v>
      </c>
      <c r="J59" s="28">
        <v>15302</v>
      </c>
      <c r="K59" s="5"/>
      <c r="O59" s="178"/>
      <c r="P59" s="178"/>
      <c r="Q59" s="178"/>
    </row>
    <row r="60" spans="1:17" ht="15">
      <c r="A60" s="93" t="s">
        <v>388</v>
      </c>
      <c r="B60" s="45" t="s">
        <v>177</v>
      </c>
      <c r="C60" s="103"/>
      <c r="D60" s="28">
        <v>15302</v>
      </c>
      <c r="E60" s="99">
        <v>0</v>
      </c>
      <c r="F60" s="28">
        <f t="shared" si="1"/>
        <v>15302</v>
      </c>
      <c r="G60" s="17"/>
      <c r="H60" s="28">
        <v>0</v>
      </c>
      <c r="I60" s="99">
        <v>0</v>
      </c>
      <c r="J60" s="28">
        <v>0</v>
      </c>
      <c r="K60" s="5"/>
      <c r="O60" s="178"/>
      <c r="P60" s="178"/>
      <c r="Q60" s="178"/>
    </row>
    <row r="61" spans="1:17" s="5" customFormat="1" ht="15">
      <c r="A61" s="93" t="s">
        <v>389</v>
      </c>
      <c r="B61" s="45" t="s">
        <v>178</v>
      </c>
      <c r="C61" s="103"/>
      <c r="D61" s="28">
        <f>PL!D98</f>
        <v>3594</v>
      </c>
      <c r="E61" s="99">
        <v>0</v>
      </c>
      <c r="F61" s="28">
        <f t="shared" si="1"/>
        <v>3594</v>
      </c>
      <c r="G61" s="17"/>
      <c r="H61" s="28">
        <v>15302</v>
      </c>
      <c r="I61" s="99">
        <v>0</v>
      </c>
      <c r="J61" s="28">
        <v>15302</v>
      </c>
      <c r="O61" s="178"/>
      <c r="P61" s="178"/>
      <c r="Q61" s="178"/>
    </row>
    <row r="62" spans="1:17" ht="15">
      <c r="A62" s="93"/>
      <c r="B62" s="45"/>
      <c r="C62" s="103"/>
      <c r="D62" s="28"/>
      <c r="E62" s="99"/>
      <c r="F62" s="29"/>
      <c r="G62" s="17"/>
      <c r="H62" s="28"/>
      <c r="I62" s="99"/>
      <c r="J62" s="28"/>
      <c r="K62" s="5"/>
      <c r="O62" s="178"/>
      <c r="P62" s="178"/>
      <c r="Q62" s="178"/>
    </row>
    <row r="63" spans="1:17" ht="15">
      <c r="A63" s="94"/>
      <c r="B63" s="95" t="s">
        <v>179</v>
      </c>
      <c r="C63" s="105"/>
      <c r="D63" s="97">
        <f>+D41+D42+D46</f>
        <v>1507348</v>
      </c>
      <c r="E63" s="97">
        <f>+E41+E42+E46</f>
        <v>222919</v>
      </c>
      <c r="F63" s="97">
        <f>+F41+F42+F46</f>
        <v>1730267</v>
      </c>
      <c r="G63" s="96"/>
      <c r="H63" s="97">
        <v>1847240</v>
      </c>
      <c r="I63" s="97">
        <v>212413</v>
      </c>
      <c r="J63" s="97">
        <v>2059653</v>
      </c>
      <c r="K63" s="5"/>
      <c r="O63" s="178"/>
      <c r="P63" s="178"/>
      <c r="Q63" s="178"/>
    </row>
    <row r="64" spans="6:11" ht="12.75">
      <c r="F64" s="174"/>
      <c r="J64" s="174"/>
      <c r="K64" s="5"/>
    </row>
    <row r="65" spans="6:11" ht="12.75">
      <c r="F65" s="174"/>
      <c r="K65" s="5"/>
    </row>
    <row r="66" spans="6:11" ht="12.75">
      <c r="F66" s="174"/>
      <c r="K66" s="5"/>
    </row>
    <row r="67" spans="5:11" ht="12.75">
      <c r="E67" s="228"/>
      <c r="F67" s="174"/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Roman,Normal"&amp;11 İlişikteki notlar bu finansal tabloların ayrılmaz bir parçasıdır.
2</oddFooter>
  </headerFooter>
  <ignoredErrors>
    <ignoredError sqref="A49:A61" twoDigitTextYear="1"/>
    <ignoredError sqref="E41" formulaRange="1"/>
    <ignoredError sqref="F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50" customWidth="1"/>
    <col min="2" max="2" width="51.625" style="150" customWidth="1"/>
    <col min="3" max="3" width="5.625" style="164" customWidth="1"/>
    <col min="4" max="4" width="12.25390625" style="150" customWidth="1"/>
    <col min="5" max="5" width="13.25390625" style="150" customWidth="1"/>
    <col min="6" max="6" width="13.50390625" style="150" bestFit="1" customWidth="1"/>
    <col min="7" max="7" width="2.25390625" style="150" customWidth="1"/>
    <col min="8" max="8" width="12.25390625" style="150" customWidth="1"/>
    <col min="9" max="9" width="14.125" style="150" customWidth="1"/>
    <col min="10" max="10" width="12.375" style="150" customWidth="1"/>
    <col min="11" max="11" width="8.00390625" style="150" customWidth="1"/>
    <col min="12" max="12" width="10.125" style="150" bestFit="1" customWidth="1"/>
    <col min="13" max="13" width="8.00390625" style="150" customWidth="1"/>
    <col min="14" max="14" width="9.125" style="150" bestFit="1" customWidth="1"/>
    <col min="15" max="16384" width="8.00390625" style="150" customWidth="1"/>
  </cols>
  <sheetData>
    <row r="1" spans="1:10" s="1" customFormat="1" ht="23.25">
      <c r="A1" s="54" t="s">
        <v>503</v>
      </c>
      <c r="B1" s="3"/>
      <c r="C1" s="47"/>
      <c r="D1" s="11"/>
      <c r="E1" s="11"/>
      <c r="F1" s="11"/>
      <c r="G1" s="11"/>
      <c r="H1" s="11"/>
      <c r="I1" s="11"/>
      <c r="J1" s="11"/>
    </row>
    <row r="2" spans="1:10" s="1" customFormat="1" ht="23.25">
      <c r="A2" s="54" t="s">
        <v>492</v>
      </c>
      <c r="B2" s="3"/>
      <c r="C2" s="47"/>
      <c r="D2" s="11"/>
      <c r="E2" s="11"/>
      <c r="F2" s="11"/>
      <c r="G2" s="11"/>
      <c r="H2" s="11"/>
      <c r="I2" s="11"/>
      <c r="J2" s="11"/>
    </row>
    <row r="3" spans="1:10" s="1" customFormat="1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57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57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57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57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57"/>
      <c r="D8" s="10"/>
      <c r="E8" s="10"/>
      <c r="F8" s="10"/>
      <c r="G8" s="10"/>
      <c r="H8" s="10"/>
      <c r="I8" s="10"/>
      <c r="J8" s="10"/>
    </row>
    <row r="9" spans="1:11" s="4" customFormat="1" ht="15">
      <c r="A9" s="85"/>
      <c r="B9" s="151"/>
      <c r="C9" s="148"/>
      <c r="D9" s="100"/>
      <c r="E9" s="61" t="str">
        <f>Pasif!E9</f>
        <v>Bağımsız Denetimden Geçmemiş</v>
      </c>
      <c r="F9" s="100"/>
      <c r="G9" s="100"/>
      <c r="H9" s="100"/>
      <c r="I9" s="162" t="s">
        <v>263</v>
      </c>
      <c r="J9" s="100"/>
      <c r="K9" s="6"/>
    </row>
    <row r="10" spans="1:11" s="4" customFormat="1" ht="15">
      <c r="A10" s="90"/>
      <c r="B10" s="153" t="s">
        <v>0</v>
      </c>
      <c r="C10" s="110" t="s">
        <v>262</v>
      </c>
      <c r="D10" s="146"/>
      <c r="E10" s="201" t="str">
        <f>Pasif!E10</f>
        <v> 31 Mart 2014</v>
      </c>
      <c r="F10" s="200"/>
      <c r="G10" s="161"/>
      <c r="H10" s="146"/>
      <c r="I10" s="202" t="str">
        <f>Aktif!I10</f>
        <v> 31 Aralık 2013</v>
      </c>
      <c r="J10" s="203"/>
      <c r="K10" s="6"/>
    </row>
    <row r="11" spans="1:10" s="4" customFormat="1" ht="15">
      <c r="A11" s="94"/>
      <c r="B11" s="152"/>
      <c r="C11" s="163"/>
      <c r="D11" s="107" t="s">
        <v>71</v>
      </c>
      <c r="E11" s="107" t="s">
        <v>72</v>
      </c>
      <c r="F11" s="107" t="s">
        <v>73</v>
      </c>
      <c r="G11" s="107"/>
      <c r="H11" s="107" t="s">
        <v>71</v>
      </c>
      <c r="I11" s="107" t="s">
        <v>72</v>
      </c>
      <c r="J11" s="107" t="s">
        <v>73</v>
      </c>
    </row>
    <row r="12" spans="1:10" s="4" customFormat="1" ht="15">
      <c r="A12" s="85"/>
      <c r="B12" s="151"/>
      <c r="C12" s="167"/>
      <c r="D12" s="168"/>
      <c r="E12" s="168"/>
      <c r="F12" s="168"/>
      <c r="G12" s="168"/>
      <c r="H12" s="168"/>
      <c r="I12" s="168"/>
      <c r="J12" s="168"/>
    </row>
    <row r="13" spans="1:17" s="149" customFormat="1" ht="15.75">
      <c r="A13" s="154" t="s">
        <v>74</v>
      </c>
      <c r="B13" s="179" t="s">
        <v>1</v>
      </c>
      <c r="C13" s="101"/>
      <c r="D13" s="169">
        <v>301894</v>
      </c>
      <c r="E13" s="169">
        <v>157378</v>
      </c>
      <c r="F13" s="169">
        <f>+E13+D13</f>
        <v>459272</v>
      </c>
      <c r="G13" s="169"/>
      <c r="H13" s="169">
        <v>124444</v>
      </c>
      <c r="I13" s="169">
        <v>167489</v>
      </c>
      <c r="J13" s="169">
        <v>291933</v>
      </c>
      <c r="O13" s="183"/>
      <c r="P13" s="183"/>
      <c r="Q13" s="183"/>
    </row>
    <row r="14" spans="1:17" s="149" customFormat="1" ht="15.75">
      <c r="A14" s="154" t="s">
        <v>76</v>
      </c>
      <c r="B14" s="179" t="s">
        <v>2</v>
      </c>
      <c r="C14" s="101"/>
      <c r="D14" s="169">
        <v>445385</v>
      </c>
      <c r="E14" s="169">
        <v>28532</v>
      </c>
      <c r="F14" s="169">
        <f aca="true" t="shared" si="0" ref="F14:F35">+E14+D14</f>
        <v>473917</v>
      </c>
      <c r="G14" s="169"/>
      <c r="H14" s="169">
        <v>372312</v>
      </c>
      <c r="I14" s="169">
        <v>21008</v>
      </c>
      <c r="J14" s="169">
        <v>393320</v>
      </c>
      <c r="O14" s="183"/>
      <c r="P14" s="183"/>
      <c r="Q14" s="183"/>
    </row>
    <row r="15" spans="1:17" s="149" customFormat="1" ht="15.75">
      <c r="A15" s="154" t="s">
        <v>83</v>
      </c>
      <c r="B15" s="153" t="s">
        <v>3</v>
      </c>
      <c r="C15" s="231" t="s">
        <v>498</v>
      </c>
      <c r="D15" s="169">
        <v>37164</v>
      </c>
      <c r="E15" s="169">
        <v>1614663</v>
      </c>
      <c r="F15" s="169">
        <f t="shared" si="0"/>
        <v>1651827</v>
      </c>
      <c r="G15" s="169"/>
      <c r="H15" s="169">
        <v>37075</v>
      </c>
      <c r="I15" s="180">
        <v>1533460</v>
      </c>
      <c r="J15" s="169">
        <v>1570535</v>
      </c>
      <c r="O15" s="183"/>
      <c r="P15" s="183"/>
      <c r="Q15" s="183"/>
    </row>
    <row r="16" spans="1:17" s="149" customFormat="1" ht="15.75">
      <c r="A16" s="154" t="s">
        <v>85</v>
      </c>
      <c r="B16" s="153" t="s">
        <v>4</v>
      </c>
      <c r="C16" s="104" t="s">
        <v>499</v>
      </c>
      <c r="D16" s="169">
        <v>3330</v>
      </c>
      <c r="E16" s="169">
        <v>0</v>
      </c>
      <c r="F16" s="169">
        <f t="shared" si="0"/>
        <v>3330</v>
      </c>
      <c r="G16" s="169"/>
      <c r="H16" s="169">
        <v>2758</v>
      </c>
      <c r="I16" s="169">
        <v>0</v>
      </c>
      <c r="J16" s="169">
        <v>2758</v>
      </c>
      <c r="O16" s="183"/>
      <c r="P16" s="183"/>
      <c r="Q16" s="183"/>
    </row>
    <row r="17" spans="1:17" s="149" customFormat="1" ht="15.75">
      <c r="A17" s="154" t="s">
        <v>87</v>
      </c>
      <c r="B17" s="153" t="s">
        <v>5</v>
      </c>
      <c r="C17" s="104" t="s">
        <v>500</v>
      </c>
      <c r="D17" s="170">
        <f>SUM(D18:D19)</f>
        <v>1263</v>
      </c>
      <c r="E17" s="170">
        <f>SUM(E18:E19)</f>
        <v>1278</v>
      </c>
      <c r="F17" s="169">
        <f t="shared" si="0"/>
        <v>2541</v>
      </c>
      <c r="G17" s="170"/>
      <c r="H17" s="170">
        <v>2826</v>
      </c>
      <c r="I17" s="170">
        <v>2830</v>
      </c>
      <c r="J17" s="169">
        <v>5656</v>
      </c>
      <c r="O17" s="183"/>
      <c r="P17" s="183"/>
      <c r="Q17" s="183"/>
    </row>
    <row r="18" spans="1:17" s="149" customFormat="1" ht="15.75">
      <c r="A18" s="155" t="s">
        <v>250</v>
      </c>
      <c r="B18" s="156" t="s">
        <v>6</v>
      </c>
      <c r="C18" s="103"/>
      <c r="D18" s="171">
        <v>1263</v>
      </c>
      <c r="E18" s="171">
        <v>1278</v>
      </c>
      <c r="F18" s="171">
        <f t="shared" si="0"/>
        <v>2541</v>
      </c>
      <c r="G18" s="171"/>
      <c r="H18" s="171">
        <v>2826</v>
      </c>
      <c r="I18" s="181">
        <v>2830</v>
      </c>
      <c r="J18" s="171">
        <v>5656</v>
      </c>
      <c r="O18" s="183"/>
      <c r="P18" s="183"/>
      <c r="Q18" s="183"/>
    </row>
    <row r="19" spans="1:17" s="149" customFormat="1" ht="15.75">
      <c r="A19" s="155" t="s">
        <v>251</v>
      </c>
      <c r="B19" s="156" t="s">
        <v>7</v>
      </c>
      <c r="C19" s="103"/>
      <c r="D19" s="171">
        <v>0</v>
      </c>
      <c r="E19" s="171">
        <v>0</v>
      </c>
      <c r="F19" s="169">
        <f t="shared" si="0"/>
        <v>0</v>
      </c>
      <c r="G19" s="171"/>
      <c r="H19" s="171">
        <v>0</v>
      </c>
      <c r="I19" s="171">
        <v>0</v>
      </c>
      <c r="J19" s="169">
        <v>0</v>
      </c>
      <c r="O19" s="183"/>
      <c r="P19" s="183"/>
      <c r="Q19" s="183"/>
    </row>
    <row r="20" spans="1:17" s="149" customFormat="1" ht="15.75">
      <c r="A20" s="157" t="s">
        <v>8</v>
      </c>
      <c r="B20" s="156" t="s">
        <v>9</v>
      </c>
      <c r="C20" s="103"/>
      <c r="D20" s="171">
        <v>0</v>
      </c>
      <c r="E20" s="171">
        <v>0</v>
      </c>
      <c r="F20" s="169">
        <f t="shared" si="0"/>
        <v>0</v>
      </c>
      <c r="G20" s="171"/>
      <c r="H20" s="171">
        <v>0</v>
      </c>
      <c r="I20" s="171">
        <v>0</v>
      </c>
      <c r="J20" s="169">
        <v>0</v>
      </c>
      <c r="N20" s="183"/>
      <c r="O20" s="183"/>
      <c r="P20" s="183"/>
      <c r="Q20" s="183"/>
    </row>
    <row r="21" spans="1:17" s="149" customFormat="1" ht="15.75">
      <c r="A21" s="157" t="s">
        <v>10</v>
      </c>
      <c r="B21" s="156" t="s">
        <v>11</v>
      </c>
      <c r="C21" s="102"/>
      <c r="D21" s="171">
        <v>0</v>
      </c>
      <c r="E21" s="171">
        <v>0</v>
      </c>
      <c r="F21" s="169">
        <f t="shared" si="0"/>
        <v>0</v>
      </c>
      <c r="G21" s="171"/>
      <c r="H21" s="171">
        <v>0</v>
      </c>
      <c r="I21" s="171">
        <v>0</v>
      </c>
      <c r="J21" s="169">
        <v>0</v>
      </c>
      <c r="O21" s="183"/>
      <c r="P21" s="183"/>
      <c r="Q21" s="183"/>
    </row>
    <row r="22" spans="1:17" s="149" customFormat="1" ht="15.75">
      <c r="A22" s="157" t="s">
        <v>12</v>
      </c>
      <c r="B22" s="156" t="s">
        <v>13</v>
      </c>
      <c r="C22" s="104"/>
      <c r="D22" s="171">
        <v>0</v>
      </c>
      <c r="E22" s="171">
        <v>0</v>
      </c>
      <c r="F22" s="169">
        <f t="shared" si="0"/>
        <v>0</v>
      </c>
      <c r="G22" s="171"/>
      <c r="H22" s="171">
        <v>0</v>
      </c>
      <c r="I22" s="171">
        <v>0</v>
      </c>
      <c r="J22" s="169">
        <v>0</v>
      </c>
      <c r="O22" s="183"/>
      <c r="P22" s="183"/>
      <c r="Q22" s="183"/>
    </row>
    <row r="23" spans="1:17" s="149" customFormat="1" ht="15.75">
      <c r="A23" s="155" t="s">
        <v>14</v>
      </c>
      <c r="B23" s="156" t="s">
        <v>15</v>
      </c>
      <c r="C23" s="104"/>
      <c r="D23" s="171">
        <v>0</v>
      </c>
      <c r="E23" s="171">
        <v>0</v>
      </c>
      <c r="F23" s="169">
        <f t="shared" si="0"/>
        <v>0</v>
      </c>
      <c r="G23" s="171"/>
      <c r="H23" s="171">
        <v>0</v>
      </c>
      <c r="I23" s="171">
        <v>0</v>
      </c>
      <c r="J23" s="169">
        <v>0</v>
      </c>
      <c r="O23" s="183"/>
      <c r="P23" s="183"/>
      <c r="Q23" s="183"/>
    </row>
    <row r="24" spans="1:17" s="149" customFormat="1" ht="15.75">
      <c r="A24" s="154" t="s">
        <v>89</v>
      </c>
      <c r="B24" s="153" t="s">
        <v>16</v>
      </c>
      <c r="C24" s="104" t="s">
        <v>501</v>
      </c>
      <c r="D24" s="170">
        <f>+D25+D29</f>
        <v>377633</v>
      </c>
      <c r="E24" s="170">
        <f>+E25+E29</f>
        <v>457591</v>
      </c>
      <c r="F24" s="169">
        <f t="shared" si="0"/>
        <v>835224</v>
      </c>
      <c r="G24" s="170"/>
      <c r="H24" s="170">
        <v>552902</v>
      </c>
      <c r="I24" s="170">
        <v>573155</v>
      </c>
      <c r="J24" s="170">
        <v>1126057</v>
      </c>
      <c r="O24" s="183"/>
      <c r="P24" s="183"/>
      <c r="Q24" s="183"/>
    </row>
    <row r="25" spans="1:17" s="149" customFormat="1" ht="15.75">
      <c r="A25" s="155" t="s">
        <v>90</v>
      </c>
      <c r="B25" s="156" t="s">
        <v>17</v>
      </c>
      <c r="C25" s="103"/>
      <c r="D25" s="172">
        <v>0</v>
      </c>
      <c r="E25" s="172">
        <v>0</v>
      </c>
      <c r="F25" s="169">
        <f t="shared" si="0"/>
        <v>0</v>
      </c>
      <c r="G25" s="172"/>
      <c r="H25" s="172">
        <v>0</v>
      </c>
      <c r="I25" s="172">
        <v>0</v>
      </c>
      <c r="J25" s="172">
        <v>0</v>
      </c>
      <c r="O25" s="183"/>
      <c r="P25" s="183"/>
      <c r="Q25" s="183"/>
    </row>
    <row r="26" spans="1:17" s="149" customFormat="1" ht="15.75">
      <c r="A26" s="155" t="s">
        <v>91</v>
      </c>
      <c r="B26" s="156" t="s">
        <v>18</v>
      </c>
      <c r="C26" s="103"/>
      <c r="D26" s="172">
        <v>0</v>
      </c>
      <c r="E26" s="172">
        <v>0</v>
      </c>
      <c r="F26" s="172">
        <f t="shared" si="0"/>
        <v>0</v>
      </c>
      <c r="G26" s="172"/>
      <c r="H26" s="172">
        <v>0</v>
      </c>
      <c r="I26" s="172">
        <v>0</v>
      </c>
      <c r="J26" s="172">
        <v>0</v>
      </c>
      <c r="O26" s="183"/>
      <c r="P26" s="183"/>
      <c r="Q26" s="183"/>
    </row>
    <row r="27" spans="1:17" s="149" customFormat="1" ht="15.75">
      <c r="A27" s="155" t="s">
        <v>92</v>
      </c>
      <c r="B27" s="156" t="s">
        <v>19</v>
      </c>
      <c r="C27" s="103"/>
      <c r="D27" s="172">
        <v>0</v>
      </c>
      <c r="E27" s="172">
        <v>0</v>
      </c>
      <c r="F27" s="172">
        <f t="shared" si="0"/>
        <v>0</v>
      </c>
      <c r="G27" s="172"/>
      <c r="H27" s="172">
        <v>0</v>
      </c>
      <c r="I27" s="172">
        <v>0</v>
      </c>
      <c r="J27" s="172">
        <v>0</v>
      </c>
      <c r="O27" s="183"/>
      <c r="P27" s="183"/>
      <c r="Q27" s="183"/>
    </row>
    <row r="28" spans="1:17" s="149" customFormat="1" ht="15.75">
      <c r="A28" s="155" t="s">
        <v>93</v>
      </c>
      <c r="B28" s="156" t="s">
        <v>20</v>
      </c>
      <c r="C28" s="102"/>
      <c r="D28" s="172">
        <v>0</v>
      </c>
      <c r="E28" s="172">
        <v>0</v>
      </c>
      <c r="F28" s="172">
        <f t="shared" si="0"/>
        <v>0</v>
      </c>
      <c r="G28" s="172"/>
      <c r="H28" s="172">
        <v>0</v>
      </c>
      <c r="I28" s="172">
        <v>0</v>
      </c>
      <c r="J28" s="172">
        <v>0</v>
      </c>
      <c r="O28" s="183"/>
      <c r="P28" s="183"/>
      <c r="Q28" s="183"/>
    </row>
    <row r="29" spans="1:17" s="149" customFormat="1" ht="15.75">
      <c r="A29" s="155" t="s">
        <v>95</v>
      </c>
      <c r="B29" s="156" t="s">
        <v>21</v>
      </c>
      <c r="C29" s="102"/>
      <c r="D29" s="172">
        <f>SUM(D30:D34)</f>
        <v>377633</v>
      </c>
      <c r="E29" s="172">
        <f>SUM(E30:E34)</f>
        <v>457591</v>
      </c>
      <c r="F29" s="172">
        <f t="shared" si="0"/>
        <v>835224</v>
      </c>
      <c r="G29" s="172"/>
      <c r="H29" s="172">
        <v>552902</v>
      </c>
      <c r="I29" s="172">
        <v>573155</v>
      </c>
      <c r="J29" s="172">
        <v>1126057</v>
      </c>
      <c r="O29" s="183"/>
      <c r="P29" s="183"/>
      <c r="Q29" s="183"/>
    </row>
    <row r="30" spans="1:17" s="149" customFormat="1" ht="15.75">
      <c r="A30" s="157" t="s">
        <v>96</v>
      </c>
      <c r="B30" s="156" t="s">
        <v>22</v>
      </c>
      <c r="C30" s="103"/>
      <c r="D30" s="172">
        <v>0</v>
      </c>
      <c r="E30" s="172">
        <v>21755</v>
      </c>
      <c r="F30" s="172">
        <f t="shared" si="0"/>
        <v>21755</v>
      </c>
      <c r="G30" s="172"/>
      <c r="H30" s="172">
        <v>0</v>
      </c>
      <c r="I30" s="172">
        <v>0</v>
      </c>
      <c r="J30" s="172">
        <v>0</v>
      </c>
      <c r="O30" s="183"/>
      <c r="P30" s="183"/>
      <c r="Q30" s="183"/>
    </row>
    <row r="31" spans="1:17" s="149" customFormat="1" ht="15.75">
      <c r="A31" s="157" t="s">
        <v>97</v>
      </c>
      <c r="B31" s="156" t="s">
        <v>23</v>
      </c>
      <c r="C31" s="103"/>
      <c r="D31" s="172">
        <v>377633</v>
      </c>
      <c r="E31" s="172">
        <v>435836</v>
      </c>
      <c r="F31" s="172">
        <f t="shared" si="0"/>
        <v>813469</v>
      </c>
      <c r="G31" s="172"/>
      <c r="H31" s="172">
        <v>552902</v>
      </c>
      <c r="I31" s="172">
        <v>573155</v>
      </c>
      <c r="J31" s="172">
        <v>1126057</v>
      </c>
      <c r="O31" s="183"/>
      <c r="P31" s="183"/>
      <c r="Q31" s="183"/>
    </row>
    <row r="32" spans="1:17" s="149" customFormat="1" ht="15.75">
      <c r="A32" s="157" t="s">
        <v>221</v>
      </c>
      <c r="B32" s="156" t="s">
        <v>24</v>
      </c>
      <c r="C32" s="103"/>
      <c r="D32" s="172">
        <v>0</v>
      </c>
      <c r="E32" s="172">
        <v>0</v>
      </c>
      <c r="F32" s="172">
        <f t="shared" si="0"/>
        <v>0</v>
      </c>
      <c r="G32" s="172"/>
      <c r="H32" s="172">
        <v>0</v>
      </c>
      <c r="I32" s="172">
        <v>0</v>
      </c>
      <c r="J32" s="172">
        <v>0</v>
      </c>
      <c r="O32" s="183"/>
      <c r="P32" s="183"/>
      <c r="Q32" s="183"/>
    </row>
    <row r="33" spans="1:17" s="149" customFormat="1" ht="15.75">
      <c r="A33" s="157" t="s">
        <v>223</v>
      </c>
      <c r="B33" s="156" t="s">
        <v>25</v>
      </c>
      <c r="C33" s="80"/>
      <c r="D33" s="172">
        <v>0</v>
      </c>
      <c r="E33" s="172">
        <v>0</v>
      </c>
      <c r="F33" s="172">
        <f t="shared" si="0"/>
        <v>0</v>
      </c>
      <c r="G33" s="172"/>
      <c r="H33" s="172">
        <v>0</v>
      </c>
      <c r="I33" s="172">
        <v>0</v>
      </c>
      <c r="J33" s="172">
        <v>0</v>
      </c>
      <c r="O33" s="183"/>
      <c r="P33" s="183"/>
      <c r="Q33" s="183"/>
    </row>
    <row r="34" spans="1:17" s="149" customFormat="1" ht="15.75">
      <c r="A34" s="157" t="s">
        <v>225</v>
      </c>
      <c r="B34" s="156" t="s">
        <v>124</v>
      </c>
      <c r="C34" s="102"/>
      <c r="D34" s="172">
        <v>0</v>
      </c>
      <c r="E34" s="172">
        <v>0</v>
      </c>
      <c r="F34" s="172">
        <f t="shared" si="0"/>
        <v>0</v>
      </c>
      <c r="G34" s="172"/>
      <c r="H34" s="172">
        <v>0</v>
      </c>
      <c r="I34" s="172">
        <v>0</v>
      </c>
      <c r="J34" s="172">
        <v>0</v>
      </c>
      <c r="O34" s="183"/>
      <c r="P34" s="183"/>
      <c r="Q34" s="183"/>
    </row>
    <row r="35" spans="1:17" s="149" customFormat="1" ht="15.75">
      <c r="A35" s="154" t="s">
        <v>100</v>
      </c>
      <c r="B35" s="153" t="s">
        <v>26</v>
      </c>
      <c r="C35" s="104" t="s">
        <v>502</v>
      </c>
      <c r="D35" s="169">
        <v>552457</v>
      </c>
      <c r="E35" s="169">
        <v>120130</v>
      </c>
      <c r="F35" s="169">
        <f t="shared" si="0"/>
        <v>672587</v>
      </c>
      <c r="G35" s="169"/>
      <c r="H35" s="169">
        <v>505323</v>
      </c>
      <c r="I35" s="169">
        <v>110371</v>
      </c>
      <c r="J35" s="169">
        <v>615694</v>
      </c>
      <c r="O35" s="183"/>
      <c r="P35" s="183"/>
      <c r="Q35" s="183"/>
    </row>
    <row r="36" spans="1:17" s="149" customFormat="1" ht="15.75">
      <c r="A36" s="158"/>
      <c r="B36" s="156"/>
      <c r="C36" s="103"/>
      <c r="D36" s="171"/>
      <c r="E36" s="171"/>
      <c r="F36" s="171"/>
      <c r="G36" s="171"/>
      <c r="H36" s="171"/>
      <c r="I36" s="171"/>
      <c r="J36" s="171"/>
      <c r="O36" s="183"/>
      <c r="P36" s="183"/>
      <c r="Q36" s="183"/>
    </row>
    <row r="37" spans="1:17" s="149" customFormat="1" ht="15.75">
      <c r="A37" s="159"/>
      <c r="B37" s="160" t="s">
        <v>27</v>
      </c>
      <c r="C37" s="163"/>
      <c r="D37" s="173">
        <f>+D13+D14+D15+D16+D17+D24+D35</f>
        <v>1719126</v>
      </c>
      <c r="E37" s="173">
        <f>+E13+E14+E15+E16+E17+E24+E35</f>
        <v>2379572</v>
      </c>
      <c r="F37" s="173">
        <f>+E37+D37</f>
        <v>4098698</v>
      </c>
      <c r="G37" s="173"/>
      <c r="H37" s="173">
        <v>1597640</v>
      </c>
      <c r="I37" s="173">
        <v>2408313</v>
      </c>
      <c r="J37" s="173">
        <v>4005953</v>
      </c>
      <c r="O37" s="183"/>
      <c r="P37" s="183"/>
      <c r="Q37" s="183"/>
    </row>
    <row r="38" s="149" customFormat="1" ht="15.75">
      <c r="C38" s="135"/>
    </row>
    <row r="39" ht="15.75">
      <c r="C39" s="35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5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49" customWidth="1"/>
    <col min="4" max="4" width="21.25390625" style="15" customWidth="1"/>
    <col min="5" max="5" width="3.625" style="15" customWidth="1"/>
    <col min="6" max="6" width="21.25390625" style="15" customWidth="1"/>
    <col min="7" max="7" width="9.00390625" style="15" customWidth="1"/>
    <col min="8" max="16384" width="9.00390625" style="15" customWidth="1"/>
  </cols>
  <sheetData>
    <row r="1" ht="29.25">
      <c r="A1" s="204" t="s">
        <v>503</v>
      </c>
    </row>
    <row r="2" ht="29.25">
      <c r="A2" s="204" t="s">
        <v>494</v>
      </c>
    </row>
    <row r="3" ht="29.25">
      <c r="A3" s="204" t="s">
        <v>457</v>
      </c>
    </row>
    <row r="4" ht="24">
      <c r="A4" s="205" t="s">
        <v>323</v>
      </c>
    </row>
    <row r="5" ht="15">
      <c r="A5" s="206"/>
    </row>
    <row r="6" ht="15">
      <c r="A6" s="206"/>
    </row>
    <row r="7" ht="15">
      <c r="A7" s="206"/>
    </row>
    <row r="8" ht="15">
      <c r="A8" s="206"/>
    </row>
    <row r="10" spans="1:6" ht="28.5">
      <c r="A10" s="207"/>
      <c r="B10" s="208" t="s">
        <v>180</v>
      </c>
      <c r="C10" s="209"/>
      <c r="D10" s="114" t="str">
        <f>Aktif!E9</f>
        <v>Bağımsız Denetimden Geçmemiş</v>
      </c>
      <c r="E10" s="111"/>
      <c r="F10" s="114" t="str">
        <f>D10</f>
        <v>Bağımsız Denetimden Geçmemiş</v>
      </c>
    </row>
    <row r="11" spans="1:6" ht="27" customHeight="1">
      <c r="A11" s="94"/>
      <c r="B11" s="109"/>
      <c r="C11" s="105" t="s">
        <v>262</v>
      </c>
      <c r="D11" s="233" t="s">
        <v>493</v>
      </c>
      <c r="E11" s="113"/>
      <c r="F11" s="233" t="s">
        <v>330</v>
      </c>
    </row>
    <row r="12" spans="1:6" ht="15">
      <c r="A12" s="90"/>
      <c r="B12" s="210"/>
      <c r="C12" s="35"/>
      <c r="D12" s="115"/>
      <c r="E12" s="211"/>
      <c r="F12" s="115"/>
    </row>
    <row r="13" spans="1:9" s="199" customFormat="1" ht="15">
      <c r="A13" s="91" t="s">
        <v>74</v>
      </c>
      <c r="B13" s="52" t="s">
        <v>181</v>
      </c>
      <c r="C13" s="35">
        <v>19</v>
      </c>
      <c r="D13" s="21">
        <f>+D14</f>
        <v>45844</v>
      </c>
      <c r="E13" s="50"/>
      <c r="F13" s="21">
        <v>34570</v>
      </c>
      <c r="H13" s="212"/>
      <c r="I13" s="212"/>
    </row>
    <row r="14" spans="1:9" ht="15">
      <c r="A14" s="93"/>
      <c r="B14" s="213" t="s">
        <v>285</v>
      </c>
      <c r="C14" s="35"/>
      <c r="D14" s="21">
        <f>+D15+D18</f>
        <v>45844</v>
      </c>
      <c r="E14" s="50"/>
      <c r="F14" s="21">
        <v>34570</v>
      </c>
      <c r="G14" s="199"/>
      <c r="H14" s="212"/>
      <c r="I14" s="212"/>
    </row>
    <row r="15" spans="1:9" ht="15">
      <c r="A15" s="300" t="s">
        <v>182</v>
      </c>
      <c r="B15" s="263" t="s">
        <v>286</v>
      </c>
      <c r="C15" s="36"/>
      <c r="D15" s="20">
        <v>41361</v>
      </c>
      <c r="E15" s="51"/>
      <c r="F15" s="20">
        <v>28599</v>
      </c>
      <c r="G15" s="199"/>
      <c r="H15" s="212"/>
      <c r="I15" s="212"/>
    </row>
    <row r="16" spans="1:9" ht="15">
      <c r="A16" s="300" t="s">
        <v>183</v>
      </c>
      <c r="B16" s="263" t="s">
        <v>287</v>
      </c>
      <c r="C16" s="36"/>
      <c r="D16" s="20">
        <v>17368</v>
      </c>
      <c r="E16" s="51"/>
      <c r="F16" s="20">
        <v>13423</v>
      </c>
      <c r="G16" s="199"/>
      <c r="H16" s="212"/>
      <c r="I16" s="212"/>
    </row>
    <row r="17" spans="1:9" ht="15">
      <c r="A17" s="300" t="s">
        <v>184</v>
      </c>
      <c r="B17" s="263" t="s">
        <v>124</v>
      </c>
      <c r="C17" s="36"/>
      <c r="D17" s="20">
        <v>23993</v>
      </c>
      <c r="E17" s="51"/>
      <c r="F17" s="20">
        <v>15176</v>
      </c>
      <c r="G17" s="199"/>
      <c r="H17" s="212"/>
      <c r="I17" s="212"/>
    </row>
    <row r="18" spans="1:9" ht="15">
      <c r="A18" s="300" t="s">
        <v>185</v>
      </c>
      <c r="B18" s="263" t="s">
        <v>288</v>
      </c>
      <c r="C18" s="36"/>
      <c r="D18" s="20">
        <v>4483</v>
      </c>
      <c r="E18" s="51"/>
      <c r="F18" s="20">
        <v>5971</v>
      </c>
      <c r="G18" s="199"/>
      <c r="H18" s="212"/>
      <c r="I18" s="212"/>
    </row>
    <row r="19" spans="1:9" ht="15">
      <c r="A19" s="300" t="s">
        <v>186</v>
      </c>
      <c r="B19" s="263" t="s">
        <v>287</v>
      </c>
      <c r="C19" s="36"/>
      <c r="D19" s="20">
        <v>2592</v>
      </c>
      <c r="E19" s="51"/>
      <c r="F19" s="20">
        <v>3850</v>
      </c>
      <c r="G19" s="199"/>
      <c r="H19" s="212"/>
      <c r="I19" s="212"/>
    </row>
    <row r="20" spans="1:9" ht="15">
      <c r="A20" s="300" t="s">
        <v>187</v>
      </c>
      <c r="B20" s="263" t="s">
        <v>124</v>
      </c>
      <c r="C20" s="36"/>
      <c r="D20" s="20">
        <v>1891</v>
      </c>
      <c r="E20" s="51"/>
      <c r="F20" s="20">
        <v>2121</v>
      </c>
      <c r="G20" s="199"/>
      <c r="H20" s="212"/>
      <c r="I20" s="212"/>
    </row>
    <row r="21" spans="1:9" ht="15">
      <c r="A21" s="300"/>
      <c r="B21" s="301" t="s">
        <v>458</v>
      </c>
      <c r="C21" s="36"/>
      <c r="D21" s="20">
        <f>SUM(D22:D23)</f>
        <v>0</v>
      </c>
      <c r="E21" s="51"/>
      <c r="F21" s="20">
        <v>0</v>
      </c>
      <c r="G21" s="199"/>
      <c r="H21" s="212"/>
      <c r="I21" s="212"/>
    </row>
    <row r="22" spans="1:9" ht="15">
      <c r="A22" s="300" t="s">
        <v>332</v>
      </c>
      <c r="B22" s="263" t="s">
        <v>459</v>
      </c>
      <c r="C22" s="36"/>
      <c r="D22" s="20">
        <v>0</v>
      </c>
      <c r="E22" s="51"/>
      <c r="F22" s="20">
        <v>0</v>
      </c>
      <c r="G22" s="199"/>
      <c r="H22" s="212"/>
      <c r="I22" s="212"/>
    </row>
    <row r="23" spans="1:9" ht="15">
      <c r="A23" s="300" t="s">
        <v>333</v>
      </c>
      <c r="B23" s="263" t="s">
        <v>460</v>
      </c>
      <c r="C23" s="36"/>
      <c r="D23" s="20">
        <v>0</v>
      </c>
      <c r="E23" s="51"/>
      <c r="F23" s="20">
        <v>0</v>
      </c>
      <c r="G23" s="199"/>
      <c r="H23" s="212"/>
      <c r="I23" s="212"/>
    </row>
    <row r="24" spans="1:9" ht="15">
      <c r="A24" s="300"/>
      <c r="B24" s="301" t="s">
        <v>461</v>
      </c>
      <c r="C24" s="36"/>
      <c r="D24" s="20">
        <f>SUM(D25:D27)</f>
        <v>0</v>
      </c>
      <c r="E24" s="51"/>
      <c r="F24" s="20">
        <v>0</v>
      </c>
      <c r="G24" s="199"/>
      <c r="H24" s="212"/>
      <c r="I24" s="212"/>
    </row>
    <row r="25" spans="1:9" ht="15">
      <c r="A25" s="300" t="s">
        <v>334</v>
      </c>
      <c r="B25" s="263" t="s">
        <v>462</v>
      </c>
      <c r="C25" s="36"/>
      <c r="D25" s="20">
        <v>0</v>
      </c>
      <c r="E25" s="51"/>
      <c r="F25" s="20">
        <v>0</v>
      </c>
      <c r="G25" s="199"/>
      <c r="H25" s="212"/>
      <c r="I25" s="212"/>
    </row>
    <row r="26" spans="1:9" ht="15">
      <c r="A26" s="300" t="s">
        <v>463</v>
      </c>
      <c r="B26" s="263" t="s">
        <v>464</v>
      </c>
      <c r="C26" s="36"/>
      <c r="D26" s="20">
        <v>0</v>
      </c>
      <c r="E26" s="51"/>
      <c r="F26" s="20">
        <v>0</v>
      </c>
      <c r="G26" s="199"/>
      <c r="H26" s="212"/>
      <c r="I26" s="212"/>
    </row>
    <row r="27" spans="1:9" ht="15">
      <c r="A27" s="300" t="s">
        <v>465</v>
      </c>
      <c r="B27" s="263" t="s">
        <v>466</v>
      </c>
      <c r="C27" s="36"/>
      <c r="D27" s="20">
        <v>0</v>
      </c>
      <c r="E27" s="51"/>
      <c r="F27" s="20">
        <v>0</v>
      </c>
      <c r="G27" s="199"/>
      <c r="H27" s="212"/>
      <c r="I27" s="212"/>
    </row>
    <row r="28" spans="1:9" s="199" customFormat="1" ht="15">
      <c r="A28" s="216" t="s">
        <v>76</v>
      </c>
      <c r="B28" s="217" t="s">
        <v>208</v>
      </c>
      <c r="C28" s="218">
        <v>20</v>
      </c>
      <c r="D28" s="21">
        <f>SUM(D29:D34)</f>
        <v>-35463</v>
      </c>
      <c r="E28" s="50"/>
      <c r="F28" s="21">
        <v>-18835</v>
      </c>
      <c r="H28" s="212"/>
      <c r="I28" s="212"/>
    </row>
    <row r="29" spans="1:9" ht="15">
      <c r="A29" s="93" t="s">
        <v>77</v>
      </c>
      <c r="B29" s="53" t="s">
        <v>209</v>
      </c>
      <c r="C29" s="36"/>
      <c r="D29" s="20">
        <v>-28576</v>
      </c>
      <c r="E29" s="51"/>
      <c r="F29" s="20">
        <v>-18669</v>
      </c>
      <c r="G29" s="199"/>
      <c r="H29" s="212"/>
      <c r="I29" s="212"/>
    </row>
    <row r="30" spans="1:9" ht="15">
      <c r="A30" s="93" t="s">
        <v>79</v>
      </c>
      <c r="B30" s="215" t="s">
        <v>210</v>
      </c>
      <c r="C30" s="36"/>
      <c r="D30" s="20">
        <v>0</v>
      </c>
      <c r="E30" s="51"/>
      <c r="F30" s="20">
        <v>0</v>
      </c>
      <c r="G30" s="199"/>
      <c r="H30" s="212"/>
      <c r="I30" s="212"/>
    </row>
    <row r="31" spans="1:9" ht="15">
      <c r="A31" s="93" t="s">
        <v>81</v>
      </c>
      <c r="B31" s="53" t="s">
        <v>211</v>
      </c>
      <c r="C31" s="36"/>
      <c r="D31" s="20">
        <v>0</v>
      </c>
      <c r="E31" s="51"/>
      <c r="F31" s="20">
        <v>0</v>
      </c>
      <c r="G31" s="199"/>
      <c r="H31" s="212"/>
      <c r="I31" s="212"/>
    </row>
    <row r="32" spans="1:9" ht="15">
      <c r="A32" s="93" t="s">
        <v>192</v>
      </c>
      <c r="B32" s="215" t="s">
        <v>213</v>
      </c>
      <c r="C32" s="36"/>
      <c r="D32" s="20">
        <v>-6638</v>
      </c>
      <c r="E32" s="51"/>
      <c r="F32" s="20">
        <v>0</v>
      </c>
      <c r="G32" s="199"/>
      <c r="H32" s="212"/>
      <c r="I32" s="212"/>
    </row>
    <row r="33" spans="1:9" ht="15">
      <c r="A33" s="93" t="s">
        <v>194</v>
      </c>
      <c r="B33" s="219" t="s">
        <v>215</v>
      </c>
      <c r="C33" s="220"/>
      <c r="D33" s="20">
        <v>0</v>
      </c>
      <c r="E33" s="51"/>
      <c r="F33" s="20">
        <v>-4</v>
      </c>
      <c r="G33" s="199"/>
      <c r="H33" s="212"/>
      <c r="I33" s="212"/>
    </row>
    <row r="34" spans="1:9" ht="15">
      <c r="A34" s="93" t="s">
        <v>46</v>
      </c>
      <c r="B34" s="53" t="s">
        <v>216</v>
      </c>
      <c r="C34" s="36"/>
      <c r="D34" s="20">
        <v>-249</v>
      </c>
      <c r="E34" s="51"/>
      <c r="F34" s="20">
        <v>-162</v>
      </c>
      <c r="G34" s="199"/>
      <c r="H34" s="212"/>
      <c r="I34" s="212"/>
    </row>
    <row r="35" spans="1:9" ht="15">
      <c r="A35" s="223" t="s">
        <v>83</v>
      </c>
      <c r="B35" s="52" t="s">
        <v>467</v>
      </c>
      <c r="C35" s="36"/>
      <c r="D35" s="21">
        <f>+D13+D28</f>
        <v>10381</v>
      </c>
      <c r="E35" s="51"/>
      <c r="F35" s="21">
        <v>15735</v>
      </c>
      <c r="G35" s="199"/>
      <c r="H35" s="212"/>
      <c r="I35" s="212"/>
    </row>
    <row r="36" spans="1:9" s="199" customFormat="1" ht="15">
      <c r="A36" s="91" t="s">
        <v>85</v>
      </c>
      <c r="B36" s="214" t="s">
        <v>188</v>
      </c>
      <c r="C36" s="35">
        <v>21</v>
      </c>
      <c r="D36" s="21">
        <f>SUM(D37:D41)</f>
        <v>-8733</v>
      </c>
      <c r="E36" s="50"/>
      <c r="F36" s="21">
        <v>-8653</v>
      </c>
      <c r="H36" s="212"/>
      <c r="I36" s="212"/>
    </row>
    <row r="37" spans="1:9" s="199" customFormat="1" ht="15">
      <c r="A37" s="93" t="s">
        <v>142</v>
      </c>
      <c r="B37" s="215" t="s">
        <v>189</v>
      </c>
      <c r="D37" s="20">
        <v>-4934</v>
      </c>
      <c r="E37" s="51"/>
      <c r="F37" s="20">
        <v>-5306</v>
      </c>
      <c r="H37" s="212"/>
      <c r="I37" s="212"/>
    </row>
    <row r="38" spans="1:9" s="199" customFormat="1" ht="15">
      <c r="A38" s="93" t="s">
        <v>144</v>
      </c>
      <c r="B38" s="215" t="s">
        <v>190</v>
      </c>
      <c r="C38" s="36"/>
      <c r="D38" s="20">
        <v>-132</v>
      </c>
      <c r="E38" s="51"/>
      <c r="F38" s="20">
        <v>-36</v>
      </c>
      <c r="H38" s="212"/>
      <c r="I38" s="212"/>
    </row>
    <row r="39" spans="1:9" s="199" customFormat="1" ht="15">
      <c r="A39" s="93" t="s">
        <v>146</v>
      </c>
      <c r="B39" s="215" t="s">
        <v>191</v>
      </c>
      <c r="C39" s="36"/>
      <c r="D39" s="20">
        <v>0</v>
      </c>
      <c r="E39" s="51"/>
      <c r="F39" s="20">
        <v>0</v>
      </c>
      <c r="H39" s="212"/>
      <c r="I39" s="212"/>
    </row>
    <row r="40" spans="1:9" s="199" customFormat="1" ht="15">
      <c r="A40" s="93" t="s">
        <v>212</v>
      </c>
      <c r="B40" s="215" t="s">
        <v>193</v>
      </c>
      <c r="C40" s="36"/>
      <c r="D40" s="20">
        <v>-3666</v>
      </c>
      <c r="E40" s="51"/>
      <c r="F40" s="20">
        <v>-3302</v>
      </c>
      <c r="H40" s="212"/>
      <c r="I40" s="212"/>
    </row>
    <row r="41" spans="1:9" s="199" customFormat="1" ht="15">
      <c r="A41" s="93" t="s">
        <v>214</v>
      </c>
      <c r="B41" s="215" t="s">
        <v>124</v>
      </c>
      <c r="C41" s="36"/>
      <c r="D41" s="20">
        <v>-1</v>
      </c>
      <c r="E41" s="51"/>
      <c r="F41" s="20">
        <v>-9</v>
      </c>
      <c r="H41" s="212"/>
      <c r="I41" s="212"/>
    </row>
    <row r="42" spans="1:9" s="199" customFormat="1" ht="15">
      <c r="A42" s="223" t="s">
        <v>87</v>
      </c>
      <c r="B42" s="214" t="s">
        <v>468</v>
      </c>
      <c r="C42" s="36"/>
      <c r="D42" s="21">
        <f>+D35+D36</f>
        <v>1648</v>
      </c>
      <c r="E42" s="51"/>
      <c r="F42" s="21">
        <v>7082</v>
      </c>
      <c r="H42" s="212"/>
      <c r="I42" s="212"/>
    </row>
    <row r="43" spans="1:9" ht="15">
      <c r="A43" s="91" t="s">
        <v>89</v>
      </c>
      <c r="B43" s="214" t="s">
        <v>195</v>
      </c>
      <c r="C43" s="35">
        <v>22</v>
      </c>
      <c r="D43" s="21">
        <f>+D44+D45+D46+D51+D52+D55+D56</f>
        <v>47763</v>
      </c>
      <c r="E43" s="50"/>
      <c r="F43" s="21">
        <v>17148</v>
      </c>
      <c r="G43" s="199"/>
      <c r="H43" s="212"/>
      <c r="I43" s="212"/>
    </row>
    <row r="44" spans="1:9" ht="15">
      <c r="A44" s="93" t="s">
        <v>90</v>
      </c>
      <c r="B44" s="53" t="s">
        <v>196</v>
      </c>
      <c r="C44" s="36"/>
      <c r="D44" s="20">
        <v>22</v>
      </c>
      <c r="E44" s="51"/>
      <c r="F44" s="20">
        <v>1004</v>
      </c>
      <c r="G44" s="199"/>
      <c r="H44" s="212"/>
      <c r="I44" s="212"/>
    </row>
    <row r="45" spans="1:9" ht="15">
      <c r="A45" s="93" t="s">
        <v>95</v>
      </c>
      <c r="B45" s="53" t="s">
        <v>197</v>
      </c>
      <c r="C45" s="36"/>
      <c r="D45" s="20">
        <v>0</v>
      </c>
      <c r="E45" s="51"/>
      <c r="F45" s="20">
        <v>0</v>
      </c>
      <c r="G45" s="199"/>
      <c r="H45" s="212"/>
      <c r="I45" s="212"/>
    </row>
    <row r="46" spans="1:9" ht="15">
      <c r="A46" s="93" t="s">
        <v>98</v>
      </c>
      <c r="B46" s="53" t="s">
        <v>198</v>
      </c>
      <c r="C46" s="36"/>
      <c r="D46" s="20">
        <v>0</v>
      </c>
      <c r="E46" s="51"/>
      <c r="F46" s="20">
        <v>0</v>
      </c>
      <c r="G46" s="199"/>
      <c r="H46" s="212"/>
      <c r="I46" s="212"/>
    </row>
    <row r="47" spans="1:9" ht="15">
      <c r="A47" s="93" t="s">
        <v>469</v>
      </c>
      <c r="B47" s="53" t="s">
        <v>199</v>
      </c>
      <c r="C47" s="36"/>
      <c r="D47" s="20">
        <v>0</v>
      </c>
      <c r="E47" s="51"/>
      <c r="F47" s="20">
        <v>0</v>
      </c>
      <c r="G47" s="199"/>
      <c r="H47" s="212"/>
      <c r="I47" s="212"/>
    </row>
    <row r="48" spans="1:9" ht="15">
      <c r="A48" s="93" t="s">
        <v>470</v>
      </c>
      <c r="B48" s="53" t="s">
        <v>80</v>
      </c>
      <c r="C48" s="36"/>
      <c r="D48" s="20">
        <v>0</v>
      </c>
      <c r="E48" s="51"/>
      <c r="F48" s="20">
        <v>0</v>
      </c>
      <c r="G48" s="199"/>
      <c r="H48" s="212"/>
      <c r="I48" s="212"/>
    </row>
    <row r="49" spans="1:9" ht="15">
      <c r="A49" s="93" t="s">
        <v>471</v>
      </c>
      <c r="B49" s="53" t="s">
        <v>200</v>
      </c>
      <c r="C49" s="36"/>
      <c r="D49" s="20">
        <v>0</v>
      </c>
      <c r="E49" s="51"/>
      <c r="F49" s="20">
        <v>0</v>
      </c>
      <c r="G49" s="199"/>
      <c r="H49" s="212"/>
      <c r="I49" s="212"/>
    </row>
    <row r="50" spans="1:9" ht="15">
      <c r="A50" s="93" t="s">
        <v>472</v>
      </c>
      <c r="B50" s="53" t="s">
        <v>201</v>
      </c>
      <c r="C50" s="36"/>
      <c r="D50" s="20">
        <v>0</v>
      </c>
      <c r="E50" s="51"/>
      <c r="F50" s="20">
        <v>0</v>
      </c>
      <c r="G50" s="199"/>
      <c r="H50" s="212"/>
      <c r="I50" s="212"/>
    </row>
    <row r="51" spans="1:9" s="199" customFormat="1" ht="15">
      <c r="A51" s="93" t="s">
        <v>228</v>
      </c>
      <c r="B51" s="215" t="s">
        <v>202</v>
      </c>
      <c r="C51" s="36"/>
      <c r="D51" s="20">
        <v>0</v>
      </c>
      <c r="E51" s="51"/>
      <c r="F51" s="20">
        <v>0</v>
      </c>
      <c r="H51" s="212"/>
      <c r="I51" s="212"/>
    </row>
    <row r="52" spans="1:9" ht="15">
      <c r="A52" s="93" t="s">
        <v>230</v>
      </c>
      <c r="B52" s="53" t="s">
        <v>204</v>
      </c>
      <c r="C52" s="36"/>
      <c r="D52" s="20">
        <f>+D53+D54</f>
        <v>6417</v>
      </c>
      <c r="E52" s="51"/>
      <c r="F52" s="20">
        <v>603</v>
      </c>
      <c r="G52" s="199"/>
      <c r="H52" s="212"/>
      <c r="I52" s="212"/>
    </row>
    <row r="53" spans="1:9" ht="15">
      <c r="A53" s="93" t="s">
        <v>473</v>
      </c>
      <c r="B53" s="53" t="s">
        <v>205</v>
      </c>
      <c r="C53" s="36"/>
      <c r="D53" s="20">
        <v>6417</v>
      </c>
      <c r="E53" s="51"/>
      <c r="F53" s="20">
        <v>603</v>
      </c>
      <c r="G53" s="199"/>
      <c r="H53" s="212"/>
      <c r="I53" s="212"/>
    </row>
    <row r="54" spans="1:9" ht="15">
      <c r="A54" s="93" t="s">
        <v>474</v>
      </c>
      <c r="B54" s="53" t="s">
        <v>124</v>
      </c>
      <c r="C54" s="36"/>
      <c r="D54" s="20">
        <v>0</v>
      </c>
      <c r="E54" s="51"/>
      <c r="F54" s="20">
        <v>0</v>
      </c>
      <c r="G54" s="199"/>
      <c r="H54" s="212"/>
      <c r="I54" s="212"/>
    </row>
    <row r="55" spans="1:9" ht="15">
      <c r="A55" s="93" t="s">
        <v>475</v>
      </c>
      <c r="B55" s="53" t="s">
        <v>207</v>
      </c>
      <c r="C55" s="36"/>
      <c r="D55" s="20">
        <v>41111</v>
      </c>
      <c r="E55" s="51"/>
      <c r="F55" s="20">
        <v>15091</v>
      </c>
      <c r="G55" s="199"/>
      <c r="H55" s="212"/>
      <c r="I55" s="212"/>
    </row>
    <row r="56" spans="1:9" ht="15">
      <c r="A56" s="93" t="s">
        <v>476</v>
      </c>
      <c r="B56" s="53" t="s">
        <v>124</v>
      </c>
      <c r="C56" s="36"/>
      <c r="D56" s="20">
        <v>213</v>
      </c>
      <c r="E56" s="51"/>
      <c r="F56" s="20">
        <v>450</v>
      </c>
      <c r="G56" s="199"/>
      <c r="H56" s="212"/>
      <c r="I56" s="212"/>
    </row>
    <row r="57" spans="1:9" s="199" customFormat="1" ht="15">
      <c r="A57" s="91" t="s">
        <v>100</v>
      </c>
      <c r="B57" s="214" t="s">
        <v>291</v>
      </c>
      <c r="C57" s="35">
        <v>23</v>
      </c>
      <c r="D57" s="21">
        <v>-3088</v>
      </c>
      <c r="E57" s="50"/>
      <c r="F57" s="21">
        <v>-2494</v>
      </c>
      <c r="H57" s="212"/>
      <c r="I57" s="212"/>
    </row>
    <row r="58" spans="1:9" s="199" customFormat="1" ht="15">
      <c r="A58" s="91" t="s">
        <v>104</v>
      </c>
      <c r="B58" s="214" t="s">
        <v>217</v>
      </c>
      <c r="C58" s="35">
        <v>24</v>
      </c>
      <c r="D58" s="21">
        <f>SUM(D59,D64,D71:D73)</f>
        <v>-41303</v>
      </c>
      <c r="E58" s="50"/>
      <c r="F58" s="21">
        <v>-14803</v>
      </c>
      <c r="H58" s="212"/>
      <c r="I58" s="212"/>
    </row>
    <row r="59" spans="1:9" s="199" customFormat="1" ht="15">
      <c r="A59" s="93" t="s">
        <v>105</v>
      </c>
      <c r="B59" s="215" t="s">
        <v>218</v>
      </c>
      <c r="C59" s="36"/>
      <c r="D59" s="20">
        <f>+D60+D62+D63</f>
        <v>0</v>
      </c>
      <c r="E59" s="51"/>
      <c r="F59" s="21">
        <v>0</v>
      </c>
      <c r="H59" s="212"/>
      <c r="I59" s="212"/>
    </row>
    <row r="60" spans="1:9" s="199" customFormat="1" ht="15">
      <c r="A60" s="112" t="s">
        <v>351</v>
      </c>
      <c r="B60" s="53" t="s">
        <v>28</v>
      </c>
      <c r="C60" s="36"/>
      <c r="D60" s="20">
        <v>0</v>
      </c>
      <c r="E60" s="51"/>
      <c r="F60" s="21">
        <v>0</v>
      </c>
      <c r="H60" s="212"/>
      <c r="I60" s="212"/>
    </row>
    <row r="61" spans="1:9" s="199" customFormat="1" ht="15">
      <c r="A61" s="112"/>
      <c r="B61" s="53" t="s">
        <v>29</v>
      </c>
      <c r="C61" s="36"/>
      <c r="D61" s="20"/>
      <c r="E61" s="51"/>
      <c r="F61" s="21"/>
      <c r="H61" s="212"/>
      <c r="I61" s="212"/>
    </row>
    <row r="62" spans="1:9" s="199" customFormat="1" ht="15">
      <c r="A62" s="112" t="s">
        <v>353</v>
      </c>
      <c r="B62" s="53" t="s">
        <v>200</v>
      </c>
      <c r="C62" s="36"/>
      <c r="D62" s="20">
        <v>0</v>
      </c>
      <c r="E62" s="51"/>
      <c r="F62" s="21">
        <v>0</v>
      </c>
      <c r="H62" s="212"/>
      <c r="I62" s="212"/>
    </row>
    <row r="63" spans="1:9" s="199" customFormat="1" ht="15">
      <c r="A63" s="112" t="s">
        <v>355</v>
      </c>
      <c r="B63" s="53" t="s">
        <v>201</v>
      </c>
      <c r="C63" s="36"/>
      <c r="D63" s="20">
        <v>0</v>
      </c>
      <c r="E63" s="51"/>
      <c r="F63" s="21">
        <v>0</v>
      </c>
      <c r="H63" s="212"/>
      <c r="I63" s="212"/>
    </row>
    <row r="64" spans="1:9" s="199" customFormat="1" ht="15">
      <c r="A64" s="93" t="s">
        <v>107</v>
      </c>
      <c r="B64" s="221" t="s">
        <v>219</v>
      </c>
      <c r="C64" s="222"/>
      <c r="D64" s="20">
        <f>+D65+D66+D68+D69+D70</f>
        <v>0</v>
      </c>
      <c r="E64" s="51"/>
      <c r="F64" s="21">
        <v>0</v>
      </c>
      <c r="H64" s="212"/>
      <c r="I64" s="212"/>
    </row>
    <row r="65" spans="1:9" s="199" customFormat="1" ht="15">
      <c r="A65" s="93" t="s">
        <v>477</v>
      </c>
      <c r="B65" s="215" t="s">
        <v>220</v>
      </c>
      <c r="C65" s="36"/>
      <c r="D65" s="20">
        <v>0</v>
      </c>
      <c r="E65" s="51"/>
      <c r="F65" s="21">
        <v>0</v>
      </c>
      <c r="H65" s="212"/>
      <c r="I65" s="212"/>
    </row>
    <row r="66" spans="1:9" s="199" customFormat="1" ht="15">
      <c r="A66" s="93" t="s">
        <v>478</v>
      </c>
      <c r="B66" s="215" t="s">
        <v>266</v>
      </c>
      <c r="C66" s="36"/>
      <c r="D66" s="20">
        <v>0</v>
      </c>
      <c r="E66" s="51"/>
      <c r="F66" s="21">
        <v>0</v>
      </c>
      <c r="H66" s="212"/>
      <c r="I66" s="212"/>
    </row>
    <row r="67" spans="1:9" s="199" customFormat="1" ht="15">
      <c r="A67" s="93"/>
      <c r="B67" s="215" t="s">
        <v>267</v>
      </c>
      <c r="C67" s="36"/>
      <c r="D67" s="20"/>
      <c r="E67" s="51"/>
      <c r="F67" s="21"/>
      <c r="H67" s="212"/>
      <c r="I67" s="212"/>
    </row>
    <row r="68" spans="1:9" s="199" customFormat="1" ht="15">
      <c r="A68" s="93" t="s">
        <v>479</v>
      </c>
      <c r="B68" s="215" t="s">
        <v>222</v>
      </c>
      <c r="C68" s="36"/>
      <c r="D68" s="20">
        <v>0</v>
      </c>
      <c r="E68" s="51"/>
      <c r="F68" s="21">
        <v>0</v>
      </c>
      <c r="H68" s="212"/>
      <c r="I68" s="212"/>
    </row>
    <row r="69" spans="1:9" s="199" customFormat="1" ht="15">
      <c r="A69" s="93" t="s">
        <v>480</v>
      </c>
      <c r="B69" s="215" t="s">
        <v>224</v>
      </c>
      <c r="C69" s="36"/>
      <c r="D69" s="20">
        <v>0</v>
      </c>
      <c r="E69" s="51"/>
      <c r="F69" s="21">
        <v>0</v>
      </c>
      <c r="H69" s="212"/>
      <c r="I69" s="212"/>
    </row>
    <row r="70" spans="1:9" s="199" customFormat="1" ht="15">
      <c r="A70" s="93" t="s">
        <v>481</v>
      </c>
      <c r="B70" s="221" t="s">
        <v>226</v>
      </c>
      <c r="C70" s="222"/>
      <c r="D70" s="20">
        <v>0</v>
      </c>
      <c r="E70" s="51"/>
      <c r="F70" s="21">
        <v>0</v>
      </c>
      <c r="H70" s="212"/>
      <c r="I70" s="212"/>
    </row>
    <row r="71" spans="1:9" s="199" customFormat="1" ht="15">
      <c r="A71" s="112" t="s">
        <v>109</v>
      </c>
      <c r="B71" s="53" t="s">
        <v>227</v>
      </c>
      <c r="C71" s="36"/>
      <c r="D71" s="20">
        <v>-2954</v>
      </c>
      <c r="E71" s="51"/>
      <c r="F71" s="20">
        <v>-2007</v>
      </c>
      <c r="H71" s="212"/>
      <c r="I71" s="212"/>
    </row>
    <row r="72" spans="1:9" s="199" customFormat="1" ht="15">
      <c r="A72" s="112" t="s">
        <v>482</v>
      </c>
      <c r="B72" s="53" t="s">
        <v>229</v>
      </c>
      <c r="C72" s="36"/>
      <c r="D72" s="20">
        <v>-38118</v>
      </c>
      <c r="E72" s="51"/>
      <c r="F72" s="20">
        <v>-12675</v>
      </c>
      <c r="H72" s="212"/>
      <c r="I72" s="212"/>
    </row>
    <row r="73" spans="1:9" s="199" customFormat="1" ht="15">
      <c r="A73" s="112" t="s">
        <v>483</v>
      </c>
      <c r="B73" s="53" t="s">
        <v>99</v>
      </c>
      <c r="C73" s="36"/>
      <c r="D73" s="20">
        <v>-231</v>
      </c>
      <c r="E73" s="51"/>
      <c r="F73" s="20">
        <v>-121</v>
      </c>
      <c r="H73" s="212"/>
      <c r="I73" s="212"/>
    </row>
    <row r="74" spans="1:9" s="199" customFormat="1" ht="15">
      <c r="A74" s="92" t="s">
        <v>111</v>
      </c>
      <c r="B74" s="52" t="s">
        <v>231</v>
      </c>
      <c r="C74" s="35"/>
      <c r="D74" s="21">
        <f>D13+D36+D43+D28+D57+D58</f>
        <v>5020</v>
      </c>
      <c r="E74" s="50"/>
      <c r="F74" s="21">
        <f>F13+F36+F43+F28+F57+F58</f>
        <v>6933</v>
      </c>
      <c r="H74" s="212"/>
      <c r="I74" s="212"/>
    </row>
    <row r="75" spans="1:9" s="199" customFormat="1" ht="15">
      <c r="A75" s="92" t="s">
        <v>113</v>
      </c>
      <c r="B75" s="214" t="s">
        <v>276</v>
      </c>
      <c r="C75" s="35"/>
      <c r="D75" s="20">
        <v>0</v>
      </c>
      <c r="E75" s="51"/>
      <c r="F75" s="21">
        <v>0</v>
      </c>
      <c r="H75" s="212"/>
      <c r="I75" s="212"/>
    </row>
    <row r="76" spans="1:9" s="199" customFormat="1" ht="15">
      <c r="A76" s="92"/>
      <c r="B76" s="214" t="s">
        <v>277</v>
      </c>
      <c r="C76" s="35"/>
      <c r="D76" s="20"/>
      <c r="E76" s="51"/>
      <c r="F76" s="20"/>
      <c r="H76" s="212"/>
      <c r="I76" s="212"/>
    </row>
    <row r="77" spans="1:9" s="199" customFormat="1" ht="15">
      <c r="A77" s="92" t="s">
        <v>115</v>
      </c>
      <c r="B77" s="214" t="s">
        <v>232</v>
      </c>
      <c r="C77" s="35"/>
      <c r="D77" s="20">
        <v>0</v>
      </c>
      <c r="E77" s="51"/>
      <c r="F77" s="21">
        <v>0</v>
      </c>
      <c r="H77" s="212"/>
      <c r="I77" s="212"/>
    </row>
    <row r="78" spans="1:9" s="199" customFormat="1" ht="15">
      <c r="A78" s="91" t="s">
        <v>117</v>
      </c>
      <c r="B78" s="214" t="s">
        <v>233</v>
      </c>
      <c r="C78" s="35"/>
      <c r="D78" s="21">
        <f>+D74+D75+D77</f>
        <v>5020</v>
      </c>
      <c r="E78" s="50"/>
      <c r="F78" s="21">
        <f>+F74+F75+F77</f>
        <v>6933</v>
      </c>
      <c r="H78" s="212"/>
      <c r="I78" s="212"/>
    </row>
    <row r="79" spans="1:9" s="199" customFormat="1" ht="15">
      <c r="A79" s="223" t="s">
        <v>119</v>
      </c>
      <c r="B79" s="214" t="s">
        <v>234</v>
      </c>
      <c r="C79" s="35">
        <v>11</v>
      </c>
      <c r="D79" s="21">
        <f>+D80+D81+D82</f>
        <v>-1426</v>
      </c>
      <c r="E79" s="50"/>
      <c r="F79" s="21">
        <v>-1387</v>
      </c>
      <c r="H79" s="212"/>
      <c r="I79" s="212"/>
    </row>
    <row r="80" spans="1:9" s="199" customFormat="1" ht="15">
      <c r="A80" s="224" t="s">
        <v>163</v>
      </c>
      <c r="B80" s="215" t="s">
        <v>235</v>
      </c>
      <c r="C80" s="36"/>
      <c r="D80" s="20">
        <v>0</v>
      </c>
      <c r="E80" s="51"/>
      <c r="F80" s="20">
        <v>-2297</v>
      </c>
      <c r="H80" s="212"/>
      <c r="I80" s="212"/>
    </row>
    <row r="81" spans="1:9" s="199" customFormat="1" ht="15">
      <c r="A81" s="224" t="s">
        <v>165</v>
      </c>
      <c r="B81" s="215" t="s">
        <v>292</v>
      </c>
      <c r="C81" s="36"/>
      <c r="D81" s="20">
        <v>-1426</v>
      </c>
      <c r="E81" s="51"/>
      <c r="F81" s="20">
        <v>0</v>
      </c>
      <c r="H81" s="212"/>
      <c r="I81" s="212"/>
    </row>
    <row r="82" spans="1:9" s="199" customFormat="1" ht="15">
      <c r="A82" s="224" t="s">
        <v>170</v>
      </c>
      <c r="B82" s="215" t="s">
        <v>294</v>
      </c>
      <c r="C82" s="36"/>
      <c r="D82" s="20">
        <v>0</v>
      </c>
      <c r="E82" s="51"/>
      <c r="F82" s="20">
        <v>910</v>
      </c>
      <c r="H82" s="212"/>
      <c r="I82" s="212"/>
    </row>
    <row r="83" spans="1:9" s="199" customFormat="1" ht="15">
      <c r="A83" s="91" t="s">
        <v>121</v>
      </c>
      <c r="B83" s="214" t="s">
        <v>295</v>
      </c>
      <c r="C83" s="35"/>
      <c r="D83" s="21">
        <f>D78+D79</f>
        <v>3594</v>
      </c>
      <c r="E83" s="50"/>
      <c r="F83" s="21">
        <v>5546</v>
      </c>
      <c r="H83" s="212"/>
      <c r="I83" s="212"/>
    </row>
    <row r="84" spans="1:9" s="199" customFormat="1" ht="15">
      <c r="A84" s="91" t="s">
        <v>125</v>
      </c>
      <c r="B84" s="214" t="s">
        <v>296</v>
      </c>
      <c r="C84" s="35"/>
      <c r="D84" s="21">
        <f>+D85+D86+D87</f>
        <v>0</v>
      </c>
      <c r="E84" s="50"/>
      <c r="F84" s="21">
        <v>0</v>
      </c>
      <c r="H84" s="212"/>
      <c r="I84" s="212"/>
    </row>
    <row r="85" spans="1:9" ht="15">
      <c r="A85" s="93" t="s">
        <v>340</v>
      </c>
      <c r="B85" s="215" t="s">
        <v>297</v>
      </c>
      <c r="C85" s="36"/>
      <c r="D85" s="20">
        <v>0</v>
      </c>
      <c r="E85" s="51"/>
      <c r="F85" s="20">
        <v>0</v>
      </c>
      <c r="G85" s="199"/>
      <c r="H85" s="212"/>
      <c r="I85" s="212"/>
    </row>
    <row r="86" spans="1:9" ht="15">
      <c r="A86" s="93" t="s">
        <v>341</v>
      </c>
      <c r="B86" s="215" t="s">
        <v>298</v>
      </c>
      <c r="C86" s="36"/>
      <c r="D86" s="20">
        <v>0</v>
      </c>
      <c r="E86" s="51"/>
      <c r="F86" s="20">
        <v>0</v>
      </c>
      <c r="G86" s="199"/>
      <c r="H86" s="212"/>
      <c r="I86" s="212"/>
    </row>
    <row r="87" spans="1:9" ht="15">
      <c r="A87" s="93" t="s">
        <v>484</v>
      </c>
      <c r="B87" s="215" t="s">
        <v>299</v>
      </c>
      <c r="C87" s="36"/>
      <c r="D87" s="20">
        <v>0</v>
      </c>
      <c r="E87" s="51"/>
      <c r="F87" s="20">
        <v>0</v>
      </c>
      <c r="G87" s="199"/>
      <c r="H87" s="212"/>
      <c r="I87" s="212"/>
    </row>
    <row r="88" spans="1:9" s="199" customFormat="1" ht="15">
      <c r="A88" s="91" t="s">
        <v>127</v>
      </c>
      <c r="B88" s="214" t="s">
        <v>300</v>
      </c>
      <c r="C88" s="35"/>
      <c r="D88" s="21">
        <f>+D89+D90+D91</f>
        <v>0</v>
      </c>
      <c r="E88" s="50"/>
      <c r="F88" s="21">
        <v>0</v>
      </c>
      <c r="H88" s="212"/>
      <c r="I88" s="212"/>
    </row>
    <row r="89" spans="1:9" ht="15">
      <c r="A89" s="93" t="s">
        <v>128</v>
      </c>
      <c r="B89" s="215" t="s">
        <v>301</v>
      </c>
      <c r="C89" s="36"/>
      <c r="D89" s="20">
        <v>0</v>
      </c>
      <c r="E89" s="51"/>
      <c r="F89" s="20">
        <v>0</v>
      </c>
      <c r="G89" s="199"/>
      <c r="H89" s="212"/>
      <c r="I89" s="212"/>
    </row>
    <row r="90" spans="1:9" ht="15">
      <c r="A90" s="93" t="s">
        <v>130</v>
      </c>
      <c r="B90" s="215" t="s">
        <v>302</v>
      </c>
      <c r="C90" s="36"/>
      <c r="D90" s="20">
        <v>0</v>
      </c>
      <c r="E90" s="51"/>
      <c r="F90" s="20">
        <v>0</v>
      </c>
      <c r="G90" s="199"/>
      <c r="H90" s="212"/>
      <c r="I90" s="212"/>
    </row>
    <row r="91" spans="1:9" ht="15">
      <c r="A91" s="93" t="s">
        <v>306</v>
      </c>
      <c r="B91" s="215" t="s">
        <v>303</v>
      </c>
      <c r="C91" s="36"/>
      <c r="D91" s="20">
        <v>0</v>
      </c>
      <c r="E91" s="51"/>
      <c r="F91" s="20">
        <v>0</v>
      </c>
      <c r="G91" s="199"/>
      <c r="H91" s="212"/>
      <c r="I91" s="212"/>
    </row>
    <row r="92" spans="1:9" s="199" customFormat="1" ht="15">
      <c r="A92" s="91" t="s">
        <v>132</v>
      </c>
      <c r="B92" s="214" t="s">
        <v>304</v>
      </c>
      <c r="C92" s="35"/>
      <c r="D92" s="21">
        <f>+D84-D88</f>
        <v>0</v>
      </c>
      <c r="E92" s="50"/>
      <c r="F92" s="21">
        <v>0</v>
      </c>
      <c r="H92" s="212"/>
      <c r="I92" s="212"/>
    </row>
    <row r="93" spans="1:9" s="199" customFormat="1" ht="15">
      <c r="A93" s="91" t="s">
        <v>308</v>
      </c>
      <c r="B93" s="214" t="s">
        <v>305</v>
      </c>
      <c r="C93" s="35"/>
      <c r="D93" s="21">
        <f>+D94+D95+D96</f>
        <v>0</v>
      </c>
      <c r="E93" s="50"/>
      <c r="F93" s="21">
        <v>0</v>
      </c>
      <c r="H93" s="212"/>
      <c r="I93" s="212"/>
    </row>
    <row r="94" spans="1:9" ht="15">
      <c r="A94" s="93" t="s">
        <v>485</v>
      </c>
      <c r="B94" s="215" t="s">
        <v>235</v>
      </c>
      <c r="C94" s="36"/>
      <c r="D94" s="20">
        <v>0</v>
      </c>
      <c r="E94" s="51"/>
      <c r="F94" s="20">
        <v>0</v>
      </c>
      <c r="G94" s="199"/>
      <c r="H94" s="212"/>
      <c r="I94" s="212"/>
    </row>
    <row r="95" spans="1:9" ht="15">
      <c r="A95" s="93" t="s">
        <v>486</v>
      </c>
      <c r="B95" s="215" t="s">
        <v>292</v>
      </c>
      <c r="C95" s="36"/>
      <c r="D95" s="20">
        <v>0</v>
      </c>
      <c r="E95" s="51"/>
      <c r="F95" s="20">
        <v>0</v>
      </c>
      <c r="G95" s="199"/>
      <c r="H95" s="212"/>
      <c r="I95" s="212"/>
    </row>
    <row r="96" spans="1:9" ht="15">
      <c r="A96" s="93" t="s">
        <v>487</v>
      </c>
      <c r="B96" s="215" t="s">
        <v>294</v>
      </c>
      <c r="C96" s="36"/>
      <c r="D96" s="20">
        <v>0</v>
      </c>
      <c r="E96" s="51"/>
      <c r="F96" s="20">
        <v>0</v>
      </c>
      <c r="G96" s="199"/>
      <c r="H96" s="212"/>
      <c r="I96" s="212"/>
    </row>
    <row r="97" spans="1:9" s="199" customFormat="1" ht="15">
      <c r="A97" s="91" t="s">
        <v>326</v>
      </c>
      <c r="B97" s="214" t="s">
        <v>307</v>
      </c>
      <c r="C97" s="35"/>
      <c r="D97" s="21">
        <f>+D92+D93</f>
        <v>0</v>
      </c>
      <c r="E97" s="50"/>
      <c r="F97" s="21">
        <v>0</v>
      </c>
      <c r="H97" s="212"/>
      <c r="I97" s="212"/>
    </row>
    <row r="98" spans="1:9" s="199" customFormat="1" ht="15">
      <c r="A98" s="91" t="s">
        <v>365</v>
      </c>
      <c r="B98" s="214" t="s">
        <v>309</v>
      </c>
      <c r="C98" s="35"/>
      <c r="D98" s="21">
        <f>+D83+D97</f>
        <v>3594</v>
      </c>
      <c r="E98" s="78"/>
      <c r="F98" s="21">
        <v>5546</v>
      </c>
      <c r="H98" s="212"/>
      <c r="I98" s="212"/>
    </row>
    <row r="99" spans="1:9" ht="15">
      <c r="A99" s="94"/>
      <c r="B99" s="109" t="s">
        <v>329</v>
      </c>
      <c r="C99" s="84">
        <v>25</v>
      </c>
      <c r="D99" s="226">
        <f>D98/79.5</f>
        <v>45.20754716981132</v>
      </c>
      <c r="E99" s="225"/>
      <c r="F99" s="226">
        <f>F98/79.5</f>
        <v>69.76100628930817</v>
      </c>
      <c r="H99" s="212"/>
      <c r="I99" s="212"/>
    </row>
    <row r="100" spans="4:6" ht="15">
      <c r="D100" s="194"/>
      <c r="F100" s="194"/>
    </row>
    <row r="101" ht="15">
      <c r="F101" s="194"/>
    </row>
    <row r="102" spans="4:6" ht="15">
      <c r="D102" s="194"/>
      <c r="F102" s="194"/>
    </row>
  </sheetData>
  <sheetProtection/>
  <printOptions/>
  <pageMargins left="0.5905511811023623" right="0.5905511811023623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4.50390625" style="250" customWidth="1"/>
    <col min="2" max="2" width="8.75390625" style="254" customWidth="1"/>
    <col min="3" max="3" width="84.00390625" style="250" bestFit="1" customWidth="1"/>
    <col min="4" max="4" width="6.375" style="250" bestFit="1" customWidth="1"/>
    <col min="5" max="5" width="21.875" style="250" customWidth="1"/>
    <col min="6" max="6" width="24.75390625" style="250" customWidth="1"/>
    <col min="7" max="16384" width="9.00390625" style="250" customWidth="1"/>
  </cols>
  <sheetData>
    <row r="1" spans="1:11" s="1" customFormat="1" ht="23.25">
      <c r="A1" s="54" t="s">
        <v>503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494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423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323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11" s="1" customFormat="1" ht="19.5">
      <c r="A5" s="55"/>
      <c r="B5" s="3"/>
      <c r="C5" s="49"/>
      <c r="D5" s="49"/>
      <c r="E5" s="15"/>
      <c r="F5" s="15"/>
      <c r="G5" s="15"/>
      <c r="H5" s="11"/>
      <c r="I5" s="11"/>
      <c r="J5" s="11"/>
      <c r="K5" s="11"/>
    </row>
    <row r="6" spans="1:7" ht="28.5">
      <c r="A6" s="259"/>
      <c r="B6" s="260"/>
      <c r="C6" s="261"/>
      <c r="D6" s="347"/>
      <c r="E6" s="257" t="str">
        <f>+PL!D10</f>
        <v>Bağımsız Denetimden Geçmemiş</v>
      </c>
      <c r="F6" s="114" t="str">
        <f>+PL!F10</f>
        <v>Bağımsız Denetimden Geçmemiş</v>
      </c>
      <c r="G6" s="251"/>
    </row>
    <row r="7" spans="1:7" ht="15.75">
      <c r="A7" s="243"/>
      <c r="B7" s="262"/>
      <c r="C7" s="263"/>
      <c r="D7" s="196" t="s">
        <v>262</v>
      </c>
      <c r="E7" s="258" t="str">
        <f>PL!D11</f>
        <v>1 Ocak - 31 Mart 2014</v>
      </c>
      <c r="F7" s="227" t="str">
        <f>+PL!F11</f>
        <v>1 Ocak - 31 Mart 2013</v>
      </c>
      <c r="G7" s="251"/>
    </row>
    <row r="8" spans="1:7" ht="9.75" customHeight="1">
      <c r="A8" s="264"/>
      <c r="B8" s="265"/>
      <c r="C8" s="266"/>
      <c r="D8" s="348"/>
      <c r="E8" s="267"/>
      <c r="F8" s="268"/>
      <c r="G8" s="251"/>
    </row>
    <row r="9" spans="1:7" ht="15.75">
      <c r="A9" s="243"/>
      <c r="B9" s="269" t="s">
        <v>74</v>
      </c>
      <c r="C9" s="270" t="s">
        <v>390</v>
      </c>
      <c r="D9" s="349"/>
      <c r="E9" s="166">
        <f>+PL!D98</f>
        <v>3594</v>
      </c>
      <c r="F9" s="166">
        <f>+PL!F98</f>
        <v>5546</v>
      </c>
      <c r="G9" s="251"/>
    </row>
    <row r="10" spans="1:7" ht="15.75" customHeight="1">
      <c r="A10" s="243"/>
      <c r="B10" s="271" t="s">
        <v>76</v>
      </c>
      <c r="C10" s="270" t="s">
        <v>391</v>
      </c>
      <c r="D10" s="349"/>
      <c r="E10" s="166">
        <f>+E11+E19</f>
        <v>0</v>
      </c>
      <c r="F10" s="166">
        <f>+F11+F19</f>
        <v>0</v>
      </c>
      <c r="G10" s="251"/>
    </row>
    <row r="11" spans="1:7" s="253" customFormat="1" ht="15.75">
      <c r="A11" s="272"/>
      <c r="B11" s="273" t="s">
        <v>77</v>
      </c>
      <c r="C11" s="270" t="s">
        <v>392</v>
      </c>
      <c r="D11" s="270"/>
      <c r="E11" s="166">
        <f>SUM(E12:E16)</f>
        <v>0</v>
      </c>
      <c r="F11" s="166">
        <f>SUM(F12:F16)</f>
        <v>0</v>
      </c>
      <c r="G11" s="252"/>
    </row>
    <row r="12" spans="1:7" s="253" customFormat="1" ht="15.75">
      <c r="A12" s="240"/>
      <c r="B12" s="274" t="s">
        <v>393</v>
      </c>
      <c r="C12" s="275" t="s">
        <v>394</v>
      </c>
      <c r="D12" s="275"/>
      <c r="E12" s="282">
        <v>0</v>
      </c>
      <c r="F12" s="282">
        <v>0</v>
      </c>
      <c r="G12" s="252"/>
    </row>
    <row r="13" spans="1:7" s="253" customFormat="1" ht="15.75">
      <c r="A13" s="240"/>
      <c r="B13" s="274" t="s">
        <v>395</v>
      </c>
      <c r="C13" s="275" t="s">
        <v>396</v>
      </c>
      <c r="D13" s="275"/>
      <c r="E13" s="282">
        <v>0</v>
      </c>
      <c r="F13" s="282">
        <v>0</v>
      </c>
      <c r="G13" s="252"/>
    </row>
    <row r="14" spans="1:7" s="253" customFormat="1" ht="15.75">
      <c r="A14" s="240"/>
      <c r="B14" s="274" t="s">
        <v>397</v>
      </c>
      <c r="C14" s="275" t="s">
        <v>398</v>
      </c>
      <c r="D14" s="275"/>
      <c r="E14" s="282">
        <v>0</v>
      </c>
      <c r="F14" s="282">
        <v>0</v>
      </c>
      <c r="G14" s="252"/>
    </row>
    <row r="15" spans="1:7" s="253" customFormat="1" ht="15.75">
      <c r="A15" s="240"/>
      <c r="B15" s="274" t="s">
        <v>399</v>
      </c>
      <c r="C15" s="275" t="s">
        <v>400</v>
      </c>
      <c r="D15" s="275"/>
      <c r="E15" s="282">
        <v>0</v>
      </c>
      <c r="F15" s="282">
        <v>0</v>
      </c>
      <c r="G15" s="252"/>
    </row>
    <row r="16" spans="1:7" ht="15.75">
      <c r="A16" s="243"/>
      <c r="B16" s="274" t="s">
        <v>401</v>
      </c>
      <c r="C16" s="275" t="s">
        <v>402</v>
      </c>
      <c r="D16" s="350"/>
      <c r="E16" s="282">
        <f>SUM(E17:E18)</f>
        <v>0</v>
      </c>
      <c r="F16" s="282">
        <f>SUM(F17:F18)</f>
        <v>0</v>
      </c>
      <c r="G16" s="251"/>
    </row>
    <row r="17" spans="1:7" ht="15.75">
      <c r="A17" s="243"/>
      <c r="B17" s="274" t="s">
        <v>403</v>
      </c>
      <c r="C17" s="275" t="s">
        <v>404</v>
      </c>
      <c r="D17" s="275"/>
      <c r="E17" s="282">
        <v>0</v>
      </c>
      <c r="F17" s="282">
        <v>0</v>
      </c>
      <c r="G17" s="251"/>
    </row>
    <row r="18" spans="1:7" ht="15.75">
      <c r="A18" s="243"/>
      <c r="B18" s="274" t="s">
        <v>405</v>
      </c>
      <c r="C18" s="275" t="s">
        <v>406</v>
      </c>
      <c r="D18" s="350"/>
      <c r="E18" s="282">
        <f>-ROUND(E14*0.2,0)</f>
        <v>0</v>
      </c>
      <c r="F18" s="282">
        <v>0</v>
      </c>
      <c r="G18" s="251"/>
    </row>
    <row r="19" spans="1:7" ht="15.75">
      <c r="A19" s="243"/>
      <c r="B19" s="276" t="s">
        <v>79</v>
      </c>
      <c r="C19" s="270" t="s">
        <v>407</v>
      </c>
      <c r="D19" s="270"/>
      <c r="E19" s="282">
        <f>SUM(E20:E25)</f>
        <v>0</v>
      </c>
      <c r="F19" s="166">
        <f>SUM(F20:F25)</f>
        <v>0</v>
      </c>
      <c r="G19" s="251"/>
    </row>
    <row r="20" spans="1:7" ht="15.75">
      <c r="A20" s="243"/>
      <c r="B20" s="274" t="s">
        <v>408</v>
      </c>
      <c r="C20" s="275" t="s">
        <v>409</v>
      </c>
      <c r="D20" s="275"/>
      <c r="E20" s="282">
        <v>0</v>
      </c>
      <c r="F20" s="282">
        <v>0</v>
      </c>
      <c r="G20" s="251"/>
    </row>
    <row r="21" spans="1:7" ht="15.75">
      <c r="A21" s="243"/>
      <c r="B21" s="274" t="s">
        <v>410</v>
      </c>
      <c r="C21" s="275" t="s">
        <v>411</v>
      </c>
      <c r="D21" s="350"/>
      <c r="E21" s="282"/>
      <c r="F21" s="282">
        <v>0</v>
      </c>
      <c r="G21" s="251"/>
    </row>
    <row r="22" spans="1:7" ht="15.75" customHeight="1">
      <c r="A22" s="243"/>
      <c r="B22" s="274" t="s">
        <v>412</v>
      </c>
      <c r="C22" s="275" t="s">
        <v>413</v>
      </c>
      <c r="D22" s="275"/>
      <c r="E22" s="282">
        <v>0</v>
      </c>
      <c r="F22" s="282">
        <v>0</v>
      </c>
      <c r="G22" s="251"/>
    </row>
    <row r="23" spans="1:7" ht="15.75">
      <c r="A23" s="243"/>
      <c r="B23" s="274" t="s">
        <v>414</v>
      </c>
      <c r="C23" s="275" t="s">
        <v>415</v>
      </c>
      <c r="D23" s="275"/>
      <c r="E23" s="282">
        <v>0</v>
      </c>
      <c r="F23" s="282">
        <v>0</v>
      </c>
      <c r="G23" s="251"/>
    </row>
    <row r="24" spans="1:7" s="253" customFormat="1" ht="15.75" customHeight="1">
      <c r="A24" s="240"/>
      <c r="B24" s="274" t="s">
        <v>416</v>
      </c>
      <c r="C24" s="275" t="s">
        <v>417</v>
      </c>
      <c r="D24" s="275"/>
      <c r="E24" s="282">
        <v>0</v>
      </c>
      <c r="F24" s="282"/>
      <c r="G24" s="252"/>
    </row>
    <row r="25" spans="1:7" s="253" customFormat="1" ht="15.75" customHeight="1">
      <c r="A25" s="240"/>
      <c r="B25" s="274" t="s">
        <v>418</v>
      </c>
      <c r="C25" s="275" t="s">
        <v>419</v>
      </c>
      <c r="D25" s="275"/>
      <c r="E25" s="282">
        <f>SUM(E26:E27)</f>
        <v>0</v>
      </c>
      <c r="F25" s="282">
        <f>SUM(F26:F27)</f>
        <v>0</v>
      </c>
      <c r="G25" s="252"/>
    </row>
    <row r="26" spans="1:7" s="253" customFormat="1" ht="15.75" customHeight="1">
      <c r="A26" s="240"/>
      <c r="B26" s="277" t="s">
        <v>420</v>
      </c>
      <c r="C26" s="275" t="s">
        <v>404</v>
      </c>
      <c r="D26" s="275"/>
      <c r="E26" s="282">
        <v>0</v>
      </c>
      <c r="F26" s="282">
        <v>0</v>
      </c>
      <c r="G26" s="252"/>
    </row>
    <row r="27" spans="1:7" s="253" customFormat="1" ht="15.75" customHeight="1">
      <c r="A27" s="240"/>
      <c r="B27" s="277" t="s">
        <v>421</v>
      </c>
      <c r="C27" s="275" t="s">
        <v>406</v>
      </c>
      <c r="D27" s="275"/>
      <c r="E27" s="282">
        <f>-ROUND(E24*0.2,0)</f>
        <v>0</v>
      </c>
      <c r="F27" s="282">
        <v>0</v>
      </c>
      <c r="G27" s="252"/>
    </row>
    <row r="28" spans="1:7" s="253" customFormat="1" ht="15.75" customHeight="1">
      <c r="A28" s="240"/>
      <c r="B28" s="269" t="s">
        <v>83</v>
      </c>
      <c r="C28" s="278" t="s">
        <v>422</v>
      </c>
      <c r="D28" s="278"/>
      <c r="E28" s="166">
        <f>+E9+E10</f>
        <v>3594</v>
      </c>
      <c r="F28" s="166">
        <f>+F9+F10</f>
        <v>5546</v>
      </c>
      <c r="G28" s="252"/>
    </row>
    <row r="29" spans="1:6" ht="18.75" customHeight="1">
      <c r="A29" s="264"/>
      <c r="B29" s="255"/>
      <c r="C29" s="256"/>
      <c r="D29" s="351"/>
      <c r="E29" s="264"/>
      <c r="F29" s="279"/>
    </row>
    <row r="30" spans="1:6" ht="15">
      <c r="A30" s="280"/>
      <c r="B30" s="281"/>
      <c r="C30" s="280"/>
      <c r="D30" s="280"/>
      <c r="E30" s="280"/>
      <c r="F30" s="28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  <headerFooter>
    <oddFooter>&amp;C&amp;"Times New Roman,Normal" İlişikteki notlar bu finansal tabloların ayrılmaz bir parçasıdır.
5</oddFooter>
  </headerFooter>
  <ignoredErrors>
    <ignoredError sqref="E11:F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4"/>
  <sheetViews>
    <sheetView showGridLines="0" zoomScale="70" zoomScaleNormal="70" zoomScalePageLayoutView="0" workbookViewId="0" topLeftCell="A1">
      <pane xSplit="3" ySplit="11" topLeftCell="D12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D12" sqref="D12"/>
    </sheetView>
  </sheetViews>
  <sheetFormatPr defaultColWidth="9.00390625" defaultRowHeight="15"/>
  <cols>
    <col min="1" max="1" width="2.375" style="283" customWidth="1"/>
    <col min="2" max="2" width="6.375" style="293" customWidth="1"/>
    <col min="3" max="3" width="64.50390625" style="283" bestFit="1" customWidth="1"/>
    <col min="4" max="4" width="6.375" style="283" bestFit="1" customWidth="1"/>
    <col min="5" max="5" width="12.875" style="283" customWidth="1"/>
    <col min="6" max="6" width="18.25390625" style="283" customWidth="1"/>
    <col min="7" max="15" width="12.875" style="283" customWidth="1"/>
    <col min="16" max="16" width="14.50390625" style="283" customWidth="1"/>
    <col min="17" max="20" width="12.875" style="283" customWidth="1"/>
    <col min="21" max="21" width="12.875" style="284" customWidth="1"/>
    <col min="22" max="22" width="13.625" style="283" bestFit="1" customWidth="1"/>
    <col min="23" max="23" width="15.25390625" style="283" bestFit="1" customWidth="1"/>
    <col min="24" max="24" width="12.875" style="283" customWidth="1"/>
    <col min="25" max="32" width="10.25390625" style="283" customWidth="1"/>
    <col min="33" max="16384" width="9.00390625" style="283" customWidth="1"/>
  </cols>
  <sheetData>
    <row r="1" ht="23.25">
      <c r="A1" s="54" t="s">
        <v>503</v>
      </c>
    </row>
    <row r="2" spans="1:11" s="1" customFormat="1" ht="23.25">
      <c r="A2" s="54" t="s">
        <v>494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488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322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24" ht="14.25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8"/>
      <c r="V5" s="287"/>
      <c r="X5" s="289"/>
    </row>
    <row r="6" spans="1:24" s="294" customFormat="1" ht="15.75" customHeight="1">
      <c r="A6" s="304"/>
      <c r="B6" s="305"/>
      <c r="C6" s="352" t="s">
        <v>426</v>
      </c>
      <c r="D6" s="306"/>
      <c r="E6" s="304"/>
      <c r="F6" s="307"/>
      <c r="G6" s="307"/>
      <c r="H6" s="307"/>
      <c r="I6" s="307"/>
      <c r="J6" s="339"/>
      <c r="K6" s="307"/>
      <c r="L6" s="307"/>
      <c r="M6" s="307"/>
      <c r="N6" s="307"/>
      <c r="O6" s="307"/>
      <c r="P6" s="307"/>
      <c r="Q6" s="308"/>
      <c r="R6" s="308"/>
      <c r="S6" s="308"/>
      <c r="T6" s="308" t="s">
        <v>427</v>
      </c>
      <c r="U6" s="307"/>
      <c r="V6" s="307"/>
      <c r="W6" s="309"/>
      <c r="X6" s="304"/>
    </row>
    <row r="7" spans="1:24" s="294" customFormat="1" ht="15.75" customHeight="1">
      <c r="A7" s="237"/>
      <c r="B7" s="310"/>
      <c r="C7" s="353"/>
      <c r="D7" s="311"/>
      <c r="E7" s="237"/>
      <c r="F7" s="312"/>
      <c r="G7" s="312"/>
      <c r="H7" s="312"/>
      <c r="I7" s="312"/>
      <c r="J7" s="355" t="s">
        <v>428</v>
      </c>
      <c r="K7" s="356"/>
      <c r="L7" s="357"/>
      <c r="M7" s="355" t="s">
        <v>429</v>
      </c>
      <c r="N7" s="356"/>
      <c r="O7" s="357"/>
      <c r="P7" s="312"/>
      <c r="Q7" s="313"/>
      <c r="R7" s="313"/>
      <c r="S7" s="313"/>
      <c r="T7" s="313"/>
      <c r="U7" s="312"/>
      <c r="V7" s="312"/>
      <c r="W7" s="314"/>
      <c r="X7" s="237"/>
    </row>
    <row r="8" spans="1:24" s="294" customFormat="1" ht="15.75" customHeight="1">
      <c r="A8" s="237"/>
      <c r="B8" s="310"/>
      <c r="C8" s="353"/>
      <c r="D8" s="311"/>
      <c r="E8" s="237"/>
      <c r="F8" s="312"/>
      <c r="G8" s="312"/>
      <c r="H8" s="312"/>
      <c r="I8" s="312"/>
      <c r="J8" s="355" t="s">
        <v>430</v>
      </c>
      <c r="K8" s="356"/>
      <c r="L8" s="357"/>
      <c r="M8" s="355" t="s">
        <v>430</v>
      </c>
      <c r="N8" s="356"/>
      <c r="O8" s="357"/>
      <c r="P8" s="312"/>
      <c r="Q8" s="313"/>
      <c r="R8" s="313"/>
      <c r="S8" s="313"/>
      <c r="T8" s="313"/>
      <c r="U8" s="312"/>
      <c r="V8" s="312"/>
      <c r="W8" s="314"/>
      <c r="X8" s="237"/>
    </row>
    <row r="9" spans="1:49" s="294" customFormat="1" ht="15.75" customHeight="1">
      <c r="A9" s="237"/>
      <c r="B9" s="315"/>
      <c r="C9" s="354"/>
      <c r="D9" s="316"/>
      <c r="E9" s="317" t="s">
        <v>65</v>
      </c>
      <c r="F9" s="317" t="s">
        <v>244</v>
      </c>
      <c r="G9" s="317" t="s">
        <v>66</v>
      </c>
      <c r="H9" s="317" t="s">
        <v>66</v>
      </c>
      <c r="I9" s="317" t="s">
        <v>431</v>
      </c>
      <c r="J9" s="317"/>
      <c r="K9" s="317"/>
      <c r="L9" s="317"/>
      <c r="M9" s="317"/>
      <c r="N9" s="317"/>
      <c r="O9" s="317"/>
      <c r="P9" s="317" t="s">
        <v>432</v>
      </c>
      <c r="Q9" s="317" t="s">
        <v>433</v>
      </c>
      <c r="R9" s="317" t="s">
        <v>67</v>
      </c>
      <c r="S9" s="317" t="s">
        <v>68</v>
      </c>
      <c r="T9" s="317" t="s">
        <v>434</v>
      </c>
      <c r="U9" s="317" t="s">
        <v>435</v>
      </c>
      <c r="V9" s="317" t="s">
        <v>69</v>
      </c>
      <c r="W9" s="317" t="s">
        <v>436</v>
      </c>
      <c r="X9" s="317" t="s">
        <v>73</v>
      </c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</row>
    <row r="10" spans="1:49" s="294" customFormat="1" ht="15" customHeight="1">
      <c r="A10" s="237"/>
      <c r="B10" s="315"/>
      <c r="C10" s="354"/>
      <c r="D10" s="196" t="s">
        <v>262</v>
      </c>
      <c r="E10" s="317" t="s">
        <v>244</v>
      </c>
      <c r="F10" s="317" t="s">
        <v>247</v>
      </c>
      <c r="G10" s="317" t="s">
        <v>245</v>
      </c>
      <c r="H10" s="317" t="s">
        <v>246</v>
      </c>
      <c r="I10" s="317" t="s">
        <v>247</v>
      </c>
      <c r="J10" s="317">
        <v>1</v>
      </c>
      <c r="K10" s="317">
        <v>2</v>
      </c>
      <c r="L10" s="317">
        <v>3</v>
      </c>
      <c r="M10" s="317">
        <v>4</v>
      </c>
      <c r="N10" s="317">
        <v>5</v>
      </c>
      <c r="O10" s="317">
        <v>6</v>
      </c>
      <c r="P10" s="317" t="s">
        <v>247</v>
      </c>
      <c r="Q10" s="317" t="s">
        <v>437</v>
      </c>
      <c r="R10" s="317" t="s">
        <v>247</v>
      </c>
      <c r="S10" s="317" t="s">
        <v>437</v>
      </c>
      <c r="T10" s="317" t="s">
        <v>247</v>
      </c>
      <c r="U10" s="317" t="s">
        <v>248</v>
      </c>
      <c r="V10" s="317" t="s">
        <v>248</v>
      </c>
      <c r="W10" s="317" t="s">
        <v>438</v>
      </c>
      <c r="X10" s="317" t="s">
        <v>249</v>
      </c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</row>
    <row r="11" spans="1:49" s="294" customFormat="1" ht="9" customHeight="1">
      <c r="A11" s="237"/>
      <c r="B11" s="315"/>
      <c r="C11" s="318"/>
      <c r="D11" s="318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1:49" s="294" customFormat="1" ht="15.75" customHeight="1">
      <c r="A12" s="237"/>
      <c r="B12" s="315"/>
      <c r="C12" s="318" t="s">
        <v>439</v>
      </c>
      <c r="D12" s="318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1:49" s="294" customFormat="1" ht="18.75" customHeight="1">
      <c r="A13" s="237"/>
      <c r="B13" s="315"/>
      <c r="C13" s="320" t="s">
        <v>330</v>
      </c>
      <c r="D13" s="320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</row>
    <row r="14" spans="1:49" s="294" customFormat="1" ht="18.75" customHeight="1">
      <c r="A14" s="237"/>
      <c r="B14" s="315"/>
      <c r="C14" s="321" t="s">
        <v>495</v>
      </c>
      <c r="D14" s="321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</row>
    <row r="15" spans="1:49" s="303" customFormat="1" ht="18.75" customHeight="1">
      <c r="A15" s="322"/>
      <c r="B15" s="315" t="s">
        <v>74</v>
      </c>
      <c r="C15" s="323" t="s">
        <v>440</v>
      </c>
      <c r="D15" s="324">
        <v>18</v>
      </c>
      <c r="E15" s="195">
        <v>21000</v>
      </c>
      <c r="F15" s="195">
        <v>0</v>
      </c>
      <c r="G15" s="195">
        <v>0</v>
      </c>
      <c r="H15" s="195">
        <v>0</v>
      </c>
      <c r="I15" s="195">
        <v>24844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3286</v>
      </c>
      <c r="R15" s="195">
        <v>0</v>
      </c>
      <c r="S15" s="195">
        <v>35421</v>
      </c>
      <c r="T15" s="195">
        <v>0</v>
      </c>
      <c r="U15" s="195">
        <v>0</v>
      </c>
      <c r="V15" s="195">
        <v>0</v>
      </c>
      <c r="W15" s="195">
        <v>20460</v>
      </c>
      <c r="X15" s="195">
        <v>105011</v>
      </c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</row>
    <row r="16" spans="1:49" s="294" customFormat="1" ht="18.75" customHeight="1">
      <c r="A16" s="237"/>
      <c r="B16" s="325" t="s">
        <v>76</v>
      </c>
      <c r="C16" s="326" t="s">
        <v>324</v>
      </c>
      <c r="D16" s="326"/>
      <c r="E16" s="195">
        <f>SUM(E17:E18)</f>
        <v>0</v>
      </c>
      <c r="F16" s="195">
        <f aca="true" t="shared" si="0" ref="F16:W16">SUM(F17:F18)</f>
        <v>0</v>
      </c>
      <c r="G16" s="195">
        <f t="shared" si="0"/>
        <v>0</v>
      </c>
      <c r="H16" s="195">
        <f t="shared" si="0"/>
        <v>0</v>
      </c>
      <c r="I16" s="195">
        <f t="shared" si="0"/>
        <v>0</v>
      </c>
      <c r="J16" s="195">
        <f t="shared" si="0"/>
        <v>0</v>
      </c>
      <c r="K16" s="195">
        <f t="shared" si="0"/>
        <v>0</v>
      </c>
      <c r="L16" s="195">
        <f t="shared" si="0"/>
        <v>0</v>
      </c>
      <c r="M16" s="195">
        <f t="shared" si="0"/>
        <v>0</v>
      </c>
      <c r="N16" s="195">
        <f t="shared" si="0"/>
        <v>0</v>
      </c>
      <c r="O16" s="195">
        <f t="shared" si="0"/>
        <v>0</v>
      </c>
      <c r="P16" s="195">
        <f t="shared" si="0"/>
        <v>0</v>
      </c>
      <c r="Q16" s="195">
        <f t="shared" si="0"/>
        <v>0</v>
      </c>
      <c r="R16" s="195">
        <f t="shared" si="0"/>
        <v>0</v>
      </c>
      <c r="S16" s="195">
        <f t="shared" si="0"/>
        <v>0</v>
      </c>
      <c r="T16" s="195">
        <f t="shared" si="0"/>
        <v>0</v>
      </c>
      <c r="U16" s="195">
        <f t="shared" si="0"/>
        <v>0</v>
      </c>
      <c r="V16" s="195">
        <f t="shared" si="0"/>
        <v>0</v>
      </c>
      <c r="W16" s="195">
        <f t="shared" si="0"/>
        <v>0</v>
      </c>
      <c r="X16" s="195">
        <f>SUM(E16:W16)</f>
        <v>0</v>
      </c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</row>
    <row r="17" spans="1:49" s="294" customFormat="1" ht="18.75" customHeight="1">
      <c r="A17" s="237"/>
      <c r="B17" s="327" t="s">
        <v>77</v>
      </c>
      <c r="C17" s="328" t="s">
        <v>441</v>
      </c>
      <c r="D17" s="328"/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f>SUM(E17:W17)</f>
        <v>0</v>
      </c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</row>
    <row r="18" spans="1:49" s="294" customFormat="1" ht="18.75" customHeight="1">
      <c r="A18" s="237"/>
      <c r="B18" s="327" t="s">
        <v>79</v>
      </c>
      <c r="C18" s="328" t="s">
        <v>325</v>
      </c>
      <c r="D18" s="328"/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f>SUM(E18:W18)</f>
        <v>0</v>
      </c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</row>
    <row r="19" spans="1:49" s="303" customFormat="1" ht="18.75" customHeight="1">
      <c r="A19" s="322"/>
      <c r="B19" s="315" t="s">
        <v>83</v>
      </c>
      <c r="C19" s="323" t="s">
        <v>442</v>
      </c>
      <c r="D19" s="324"/>
      <c r="E19" s="195">
        <f>+E15+E16</f>
        <v>21000</v>
      </c>
      <c r="F19" s="195">
        <f aca="true" t="shared" si="1" ref="F19:X19">+F15+F16</f>
        <v>0</v>
      </c>
      <c r="G19" s="195">
        <f t="shared" si="1"/>
        <v>0</v>
      </c>
      <c r="H19" s="195">
        <f t="shared" si="1"/>
        <v>0</v>
      </c>
      <c r="I19" s="195">
        <f t="shared" si="1"/>
        <v>24844</v>
      </c>
      <c r="J19" s="195">
        <f t="shared" si="1"/>
        <v>0</v>
      </c>
      <c r="K19" s="195">
        <f t="shared" si="1"/>
        <v>0</v>
      </c>
      <c r="L19" s="195">
        <f t="shared" si="1"/>
        <v>0</v>
      </c>
      <c r="M19" s="195">
        <f t="shared" si="1"/>
        <v>0</v>
      </c>
      <c r="N19" s="195">
        <f t="shared" si="1"/>
        <v>0</v>
      </c>
      <c r="O19" s="195">
        <f t="shared" si="1"/>
        <v>0</v>
      </c>
      <c r="P19" s="195">
        <f t="shared" si="1"/>
        <v>0</v>
      </c>
      <c r="Q19" s="195">
        <f t="shared" si="1"/>
        <v>3286</v>
      </c>
      <c r="R19" s="195">
        <f t="shared" si="1"/>
        <v>0</v>
      </c>
      <c r="S19" s="195">
        <f t="shared" si="1"/>
        <v>35421</v>
      </c>
      <c r="T19" s="195">
        <f t="shared" si="1"/>
        <v>0</v>
      </c>
      <c r="U19" s="195">
        <f t="shared" si="1"/>
        <v>0</v>
      </c>
      <c r="V19" s="195">
        <f t="shared" si="1"/>
        <v>0</v>
      </c>
      <c r="W19" s="195">
        <f t="shared" si="1"/>
        <v>20460</v>
      </c>
      <c r="X19" s="195">
        <f t="shared" si="1"/>
        <v>105011</v>
      </c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</row>
    <row r="20" spans="1:49" s="294" customFormat="1" ht="18.75" customHeight="1">
      <c r="A20" s="237"/>
      <c r="B20" s="338" t="s">
        <v>85</v>
      </c>
      <c r="C20" s="328" t="s">
        <v>443</v>
      </c>
      <c r="D20" s="328"/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5">
        <f aca="true" t="shared" si="2" ref="X20:X31">SUM(E20:W20)</f>
        <v>0</v>
      </c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</row>
    <row r="21" spans="1:49" s="294" customFormat="1" ht="18.75" customHeight="1">
      <c r="A21" s="237"/>
      <c r="B21" s="338" t="s">
        <v>87</v>
      </c>
      <c r="C21" s="328" t="s">
        <v>252</v>
      </c>
      <c r="D21" s="328"/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5">
        <f t="shared" si="2"/>
        <v>0</v>
      </c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</row>
    <row r="22" spans="1:49" s="294" customFormat="1" ht="18.75" customHeight="1">
      <c r="A22" s="237"/>
      <c r="B22" s="338" t="s">
        <v>89</v>
      </c>
      <c r="C22" s="328" t="s">
        <v>444</v>
      </c>
      <c r="D22" s="328"/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5">
        <f t="shared" si="2"/>
        <v>0</v>
      </c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</row>
    <row r="23" spans="1:49" s="294" customFormat="1" ht="18.75" customHeight="1">
      <c r="A23" s="237"/>
      <c r="B23" s="338" t="s">
        <v>100</v>
      </c>
      <c r="C23" s="328" t="s">
        <v>253</v>
      </c>
      <c r="D23" s="328"/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5">
        <f t="shared" si="2"/>
        <v>0</v>
      </c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</row>
    <row r="24" spans="1:49" s="294" customFormat="1" ht="18.75" customHeight="1">
      <c r="A24" s="237"/>
      <c r="B24" s="338" t="s">
        <v>104</v>
      </c>
      <c r="C24" s="328" t="s">
        <v>254</v>
      </c>
      <c r="D24" s="328"/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5">
        <f t="shared" si="2"/>
        <v>0</v>
      </c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</row>
    <row r="25" spans="1:49" s="294" customFormat="1" ht="18.75" customHeight="1">
      <c r="A25" s="237"/>
      <c r="B25" s="338" t="s">
        <v>111</v>
      </c>
      <c r="C25" s="328" t="s">
        <v>255</v>
      </c>
      <c r="D25" s="328"/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5">
        <f t="shared" si="2"/>
        <v>0</v>
      </c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</row>
    <row r="26" spans="1:49" s="294" customFormat="1" ht="18.75" customHeight="1">
      <c r="A26" s="237"/>
      <c r="B26" s="338" t="s">
        <v>113</v>
      </c>
      <c r="C26" s="328" t="s">
        <v>489</v>
      </c>
      <c r="D26" s="328"/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5">
        <f t="shared" si="2"/>
        <v>0</v>
      </c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</row>
    <row r="27" spans="1:49" s="294" customFormat="1" ht="18.75" customHeight="1">
      <c r="A27" s="237"/>
      <c r="B27" s="338" t="s">
        <v>115</v>
      </c>
      <c r="C27" s="328" t="s">
        <v>256</v>
      </c>
      <c r="D27" s="328"/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5">
        <v>5546</v>
      </c>
      <c r="X27" s="195">
        <f t="shared" si="2"/>
        <v>5546</v>
      </c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</row>
    <row r="28" spans="1:49" s="303" customFormat="1" ht="18.75" customHeight="1">
      <c r="A28" s="322"/>
      <c r="B28" s="315" t="s">
        <v>117</v>
      </c>
      <c r="C28" s="323" t="s">
        <v>257</v>
      </c>
      <c r="D28" s="324"/>
      <c r="E28" s="195">
        <f aca="true" t="shared" si="3" ref="E28:W28">SUM(E29:E31)</f>
        <v>0</v>
      </c>
      <c r="F28" s="195">
        <f t="shared" si="3"/>
        <v>0</v>
      </c>
      <c r="G28" s="195">
        <f t="shared" si="3"/>
        <v>0</v>
      </c>
      <c r="H28" s="195">
        <f t="shared" si="3"/>
        <v>0</v>
      </c>
      <c r="I28" s="195">
        <f t="shared" si="3"/>
        <v>0</v>
      </c>
      <c r="J28" s="195">
        <f t="shared" si="3"/>
        <v>0</v>
      </c>
      <c r="K28" s="195">
        <f t="shared" si="3"/>
        <v>0</v>
      </c>
      <c r="L28" s="195">
        <f t="shared" si="3"/>
        <v>0</v>
      </c>
      <c r="M28" s="195">
        <f t="shared" si="3"/>
        <v>0</v>
      </c>
      <c r="N28" s="195">
        <f t="shared" si="3"/>
        <v>0</v>
      </c>
      <c r="O28" s="195">
        <f t="shared" si="3"/>
        <v>0</v>
      </c>
      <c r="P28" s="195">
        <f t="shared" si="3"/>
        <v>0</v>
      </c>
      <c r="Q28" s="195">
        <f t="shared" si="3"/>
        <v>912</v>
      </c>
      <c r="R28" s="195">
        <f t="shared" si="3"/>
        <v>0</v>
      </c>
      <c r="S28" s="195">
        <f t="shared" si="3"/>
        <v>19548</v>
      </c>
      <c r="T28" s="195">
        <f t="shared" si="3"/>
        <v>0</v>
      </c>
      <c r="U28" s="195">
        <f t="shared" si="3"/>
        <v>0</v>
      </c>
      <c r="V28" s="195">
        <f t="shared" si="3"/>
        <v>0</v>
      </c>
      <c r="W28" s="195">
        <f t="shared" si="3"/>
        <v>-20460</v>
      </c>
      <c r="X28" s="195">
        <f t="shared" si="2"/>
        <v>0</v>
      </c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49" s="294" customFormat="1" ht="18.75" customHeight="1">
      <c r="A29" s="237"/>
      <c r="B29" s="327" t="s">
        <v>446</v>
      </c>
      <c r="C29" s="328" t="s">
        <v>258</v>
      </c>
      <c r="D29" s="328"/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f t="shared" si="2"/>
        <v>0</v>
      </c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</row>
    <row r="30" spans="1:49" s="294" customFormat="1" ht="18.75" customHeight="1">
      <c r="A30" s="237"/>
      <c r="B30" s="327" t="s">
        <v>447</v>
      </c>
      <c r="C30" s="328" t="s">
        <v>259</v>
      </c>
      <c r="D30" s="328"/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912</v>
      </c>
      <c r="R30" s="190">
        <v>0</v>
      </c>
      <c r="S30" s="190">
        <v>19548</v>
      </c>
      <c r="T30" s="190">
        <v>0</v>
      </c>
      <c r="U30" s="190">
        <v>0</v>
      </c>
      <c r="V30" s="190">
        <f>-I30-Q30-R30-S30-P30-T30</f>
        <v>-20460</v>
      </c>
      <c r="W30" s="190">
        <v>0</v>
      </c>
      <c r="X30" s="190">
        <f t="shared" si="2"/>
        <v>0</v>
      </c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</row>
    <row r="31" spans="1:49" s="294" customFormat="1" ht="18.75" customHeight="1">
      <c r="A31" s="237"/>
      <c r="B31" s="327" t="s">
        <v>448</v>
      </c>
      <c r="C31" s="328" t="s">
        <v>99</v>
      </c>
      <c r="D31" s="328"/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f>W19</f>
        <v>20460</v>
      </c>
      <c r="W31" s="190">
        <f>-W19</f>
        <v>-20460</v>
      </c>
      <c r="X31" s="190">
        <f t="shared" si="2"/>
        <v>0</v>
      </c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</row>
    <row r="32" spans="1:47" s="294" customFormat="1" ht="15.75" customHeight="1">
      <c r="A32" s="237"/>
      <c r="B32" s="315"/>
      <c r="C32" s="329"/>
      <c r="D32" s="329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1"/>
      <c r="S32" s="331"/>
      <c r="T32" s="331"/>
      <c r="U32" s="331"/>
      <c r="V32" s="331"/>
      <c r="W32" s="331"/>
      <c r="X32" s="333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</row>
    <row r="33" spans="1:49" s="303" customFormat="1" ht="18.75" customHeight="1">
      <c r="A33" s="334"/>
      <c r="B33" s="335"/>
      <c r="C33" s="336" t="s">
        <v>496</v>
      </c>
      <c r="D33" s="337"/>
      <c r="E33" s="189">
        <f>SUM(E19:E28)</f>
        <v>21000</v>
      </c>
      <c r="F33" s="189">
        <f aca="true" t="shared" si="4" ref="F33:X33">SUM(F19:F28)</f>
        <v>0</v>
      </c>
      <c r="G33" s="189">
        <f t="shared" si="4"/>
        <v>0</v>
      </c>
      <c r="H33" s="189">
        <f t="shared" si="4"/>
        <v>0</v>
      </c>
      <c r="I33" s="189">
        <f t="shared" si="4"/>
        <v>24844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4198</v>
      </c>
      <c r="R33" s="189">
        <f t="shared" si="4"/>
        <v>0</v>
      </c>
      <c r="S33" s="189">
        <f t="shared" si="4"/>
        <v>54969</v>
      </c>
      <c r="T33" s="189">
        <f t="shared" si="4"/>
        <v>0</v>
      </c>
      <c r="U33" s="189">
        <f t="shared" si="4"/>
        <v>0</v>
      </c>
      <c r="V33" s="189">
        <f t="shared" si="4"/>
        <v>0</v>
      </c>
      <c r="W33" s="189">
        <f t="shared" si="4"/>
        <v>5546</v>
      </c>
      <c r="X33" s="189">
        <f t="shared" si="4"/>
        <v>110557</v>
      </c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</row>
    <row r="34" spans="1:47" s="294" customFormat="1" ht="15.75" customHeight="1">
      <c r="A34" s="237"/>
      <c r="B34" s="315"/>
      <c r="C34" s="340"/>
      <c r="D34" s="341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1"/>
      <c r="V34" s="331"/>
      <c r="W34" s="330"/>
      <c r="X34" s="333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</row>
    <row r="35" spans="1:49" s="294" customFormat="1" ht="15.75" customHeight="1">
      <c r="A35" s="237"/>
      <c r="B35" s="315"/>
      <c r="C35" s="318" t="s">
        <v>327</v>
      </c>
      <c r="D35" s="326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1"/>
      <c r="W35" s="330"/>
      <c r="X35" s="330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</row>
    <row r="36" spans="1:49" s="294" customFormat="1" ht="15.75" customHeight="1">
      <c r="A36" s="237"/>
      <c r="B36" s="315"/>
      <c r="C36" s="320" t="s">
        <v>493</v>
      </c>
      <c r="D36" s="326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1"/>
      <c r="V36" s="331"/>
      <c r="W36" s="330"/>
      <c r="X36" s="330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</row>
    <row r="37" spans="1:49" s="294" customFormat="1" ht="15.75" customHeight="1">
      <c r="A37" s="237"/>
      <c r="B37" s="315"/>
      <c r="C37" s="321" t="s">
        <v>495</v>
      </c>
      <c r="D37" s="326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1"/>
      <c r="V37" s="331"/>
      <c r="W37" s="330"/>
      <c r="X37" s="330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</row>
    <row r="38" spans="1:49" s="303" customFormat="1" ht="18.75" customHeight="1">
      <c r="A38" s="322"/>
      <c r="B38" s="315" t="s">
        <v>74</v>
      </c>
      <c r="C38" s="323" t="s">
        <v>449</v>
      </c>
      <c r="D38" s="324">
        <v>18</v>
      </c>
      <c r="E38" s="195">
        <v>79500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-247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5">
        <v>4198</v>
      </c>
      <c r="R38" s="195">
        <v>0</v>
      </c>
      <c r="S38" s="195">
        <v>21313</v>
      </c>
      <c r="T38" s="195">
        <v>0</v>
      </c>
      <c r="U38" s="195">
        <v>0</v>
      </c>
      <c r="V38" s="195">
        <v>0</v>
      </c>
      <c r="W38" s="195">
        <v>15302</v>
      </c>
      <c r="X38" s="195">
        <v>120066</v>
      </c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</row>
    <row r="39" spans="1:49" s="294" customFormat="1" ht="15.75" customHeight="1">
      <c r="A39" s="237"/>
      <c r="B39" s="325" t="s">
        <v>76</v>
      </c>
      <c r="C39" s="326" t="s">
        <v>324</v>
      </c>
      <c r="D39" s="326"/>
      <c r="E39" s="195">
        <f>SUM(E40:E41)</f>
        <v>0</v>
      </c>
      <c r="F39" s="195">
        <f aca="true" t="shared" si="5" ref="F39:X39">SUM(F40:F41)</f>
        <v>0</v>
      </c>
      <c r="G39" s="195">
        <f t="shared" si="5"/>
        <v>0</v>
      </c>
      <c r="H39" s="195">
        <f t="shared" si="5"/>
        <v>0</v>
      </c>
      <c r="I39" s="195">
        <f t="shared" si="5"/>
        <v>0</v>
      </c>
      <c r="J39" s="195">
        <f t="shared" si="5"/>
        <v>0</v>
      </c>
      <c r="K39" s="195">
        <f t="shared" si="5"/>
        <v>0</v>
      </c>
      <c r="L39" s="195">
        <f t="shared" si="5"/>
        <v>0</v>
      </c>
      <c r="M39" s="195">
        <f t="shared" si="5"/>
        <v>0</v>
      </c>
      <c r="N39" s="195">
        <f t="shared" si="5"/>
        <v>0</v>
      </c>
      <c r="O39" s="195">
        <f t="shared" si="5"/>
        <v>0</v>
      </c>
      <c r="P39" s="195">
        <f t="shared" si="5"/>
        <v>0</v>
      </c>
      <c r="Q39" s="195">
        <f t="shared" si="5"/>
        <v>0</v>
      </c>
      <c r="R39" s="195">
        <f t="shared" si="5"/>
        <v>0</v>
      </c>
      <c r="S39" s="195">
        <f t="shared" si="5"/>
        <v>0</v>
      </c>
      <c r="T39" s="195">
        <f t="shared" si="5"/>
        <v>0</v>
      </c>
      <c r="U39" s="195">
        <f t="shared" si="5"/>
        <v>0</v>
      </c>
      <c r="V39" s="195">
        <f t="shared" si="5"/>
        <v>0</v>
      </c>
      <c r="W39" s="195">
        <f t="shared" si="5"/>
        <v>0</v>
      </c>
      <c r="X39" s="195">
        <f t="shared" si="5"/>
        <v>0</v>
      </c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</row>
    <row r="40" spans="1:49" s="294" customFormat="1" ht="15.75" customHeight="1">
      <c r="A40" s="237"/>
      <c r="B40" s="327" t="s">
        <v>77</v>
      </c>
      <c r="C40" s="328" t="s">
        <v>441</v>
      </c>
      <c r="D40" s="326"/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>
        <v>0</v>
      </c>
      <c r="X40" s="195">
        <f>SUM(E40:W40)</f>
        <v>0</v>
      </c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</row>
    <row r="41" spans="1:49" s="294" customFormat="1" ht="15.75" customHeight="1">
      <c r="A41" s="237"/>
      <c r="B41" s="327" t="s">
        <v>79</v>
      </c>
      <c r="C41" s="328" t="s">
        <v>325</v>
      </c>
      <c r="D41" s="326"/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0</v>
      </c>
      <c r="W41" s="195">
        <v>0</v>
      </c>
      <c r="X41" s="195">
        <f>SUM(E41:W41)</f>
        <v>0</v>
      </c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</row>
    <row r="42" spans="1:49" s="294" customFormat="1" ht="15.75" customHeight="1">
      <c r="A42" s="237"/>
      <c r="B42" s="325" t="s">
        <v>83</v>
      </c>
      <c r="C42" s="342" t="s">
        <v>442</v>
      </c>
      <c r="D42" s="326"/>
      <c r="E42" s="195">
        <f>+E38+E39</f>
        <v>79500</v>
      </c>
      <c r="F42" s="195">
        <f aca="true" t="shared" si="6" ref="F42:X42">+F38+F39</f>
        <v>0</v>
      </c>
      <c r="G42" s="195">
        <f t="shared" si="6"/>
        <v>0</v>
      </c>
      <c r="H42" s="195">
        <f t="shared" si="6"/>
        <v>0</v>
      </c>
      <c r="I42" s="195">
        <f t="shared" si="6"/>
        <v>0</v>
      </c>
      <c r="J42" s="195">
        <f t="shared" si="6"/>
        <v>0</v>
      </c>
      <c r="K42" s="195">
        <f t="shared" si="6"/>
        <v>-247</v>
      </c>
      <c r="L42" s="195">
        <f t="shared" si="6"/>
        <v>0</v>
      </c>
      <c r="M42" s="195">
        <f t="shared" si="6"/>
        <v>0</v>
      </c>
      <c r="N42" s="195">
        <f t="shared" si="6"/>
        <v>0</v>
      </c>
      <c r="O42" s="195">
        <f t="shared" si="6"/>
        <v>0</v>
      </c>
      <c r="P42" s="195">
        <f t="shared" si="6"/>
        <v>0</v>
      </c>
      <c r="Q42" s="195">
        <f t="shared" si="6"/>
        <v>4198</v>
      </c>
      <c r="R42" s="195">
        <f t="shared" si="6"/>
        <v>0</v>
      </c>
      <c r="S42" s="195">
        <f t="shared" si="6"/>
        <v>21313</v>
      </c>
      <c r="T42" s="195">
        <f t="shared" si="6"/>
        <v>0</v>
      </c>
      <c r="U42" s="195">
        <f t="shared" si="6"/>
        <v>0</v>
      </c>
      <c r="V42" s="195">
        <f t="shared" si="6"/>
        <v>0</v>
      </c>
      <c r="W42" s="195">
        <f t="shared" si="6"/>
        <v>15302</v>
      </c>
      <c r="X42" s="195">
        <f t="shared" si="6"/>
        <v>120066</v>
      </c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</row>
    <row r="43" spans="1:49" s="294" customFormat="1" ht="15.75" customHeight="1">
      <c r="A43" s="237"/>
      <c r="B43" s="315" t="s">
        <v>85</v>
      </c>
      <c r="C43" s="328" t="s">
        <v>443</v>
      </c>
      <c r="D43" s="326"/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f aca="true" t="shared" si="7" ref="X43:X51">SUM(E43:W43)</f>
        <v>0</v>
      </c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</row>
    <row r="44" spans="1:49" s="294" customFormat="1" ht="15.75" customHeight="1">
      <c r="A44" s="237"/>
      <c r="B44" s="325" t="s">
        <v>87</v>
      </c>
      <c r="C44" s="329" t="s">
        <v>252</v>
      </c>
      <c r="D44" s="326"/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f t="shared" si="7"/>
        <v>0</v>
      </c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</row>
    <row r="45" spans="1:49" s="294" customFormat="1" ht="15.75" customHeight="1">
      <c r="A45" s="237"/>
      <c r="B45" s="315" t="s">
        <v>89</v>
      </c>
      <c r="C45" s="237" t="s">
        <v>444</v>
      </c>
      <c r="D45" s="326"/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f t="shared" si="7"/>
        <v>0</v>
      </c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</row>
    <row r="46" spans="1:49" s="294" customFormat="1" ht="15.75" customHeight="1">
      <c r="A46" s="237"/>
      <c r="B46" s="315" t="s">
        <v>100</v>
      </c>
      <c r="C46" s="332" t="s">
        <v>253</v>
      </c>
      <c r="D46" s="332"/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190">
        <v>0</v>
      </c>
      <c r="X46" s="190">
        <f t="shared" si="7"/>
        <v>0</v>
      </c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</row>
    <row r="47" spans="1:49" s="294" customFormat="1" ht="15.75" customHeight="1">
      <c r="A47" s="237"/>
      <c r="B47" s="315" t="s">
        <v>104</v>
      </c>
      <c r="C47" s="329" t="s">
        <v>254</v>
      </c>
      <c r="D47" s="329"/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f t="shared" si="7"/>
        <v>0</v>
      </c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</row>
    <row r="48" spans="1:49" s="294" customFormat="1" ht="15.75" customHeight="1">
      <c r="A48" s="237"/>
      <c r="B48" s="315" t="s">
        <v>111</v>
      </c>
      <c r="C48" s="329" t="s">
        <v>255</v>
      </c>
      <c r="D48" s="329"/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f t="shared" si="7"/>
        <v>0</v>
      </c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</row>
    <row r="49" spans="1:49" s="294" customFormat="1" ht="15.75" customHeight="1">
      <c r="A49" s="237"/>
      <c r="B49" s="325" t="s">
        <v>113</v>
      </c>
      <c r="C49" s="329" t="s">
        <v>445</v>
      </c>
      <c r="D49" s="329"/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f t="shared" si="7"/>
        <v>0</v>
      </c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</row>
    <row r="50" spans="1:49" s="294" customFormat="1" ht="15.75" customHeight="1">
      <c r="A50" s="237"/>
      <c r="B50" s="325" t="s">
        <v>115</v>
      </c>
      <c r="C50" s="329" t="s">
        <v>256</v>
      </c>
      <c r="D50" s="329"/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5">
        <f>+PL!D98</f>
        <v>3594</v>
      </c>
      <c r="X50" s="195">
        <f t="shared" si="7"/>
        <v>3594</v>
      </c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</row>
    <row r="51" spans="1:49" s="294" customFormat="1" ht="15.75" customHeight="1">
      <c r="A51" s="237"/>
      <c r="B51" s="325" t="s">
        <v>117</v>
      </c>
      <c r="C51" s="329" t="s">
        <v>257</v>
      </c>
      <c r="D51" s="329"/>
      <c r="E51" s="195">
        <f aca="true" t="shared" si="8" ref="E51:W51">SUM(E52:E54)</f>
        <v>0</v>
      </c>
      <c r="F51" s="195">
        <f t="shared" si="8"/>
        <v>0</v>
      </c>
      <c r="G51" s="195">
        <f t="shared" si="8"/>
        <v>0</v>
      </c>
      <c r="H51" s="195">
        <f t="shared" si="8"/>
        <v>0</v>
      </c>
      <c r="I51" s="195">
        <f t="shared" si="8"/>
        <v>0</v>
      </c>
      <c r="J51" s="195">
        <f t="shared" si="8"/>
        <v>0</v>
      </c>
      <c r="K51" s="195">
        <f t="shared" si="8"/>
        <v>0</v>
      </c>
      <c r="L51" s="195">
        <f t="shared" si="8"/>
        <v>0</v>
      </c>
      <c r="M51" s="195">
        <f t="shared" si="8"/>
        <v>0</v>
      </c>
      <c r="N51" s="195">
        <f t="shared" si="8"/>
        <v>0</v>
      </c>
      <c r="O51" s="195">
        <f t="shared" si="8"/>
        <v>0</v>
      </c>
      <c r="P51" s="195">
        <f t="shared" si="8"/>
        <v>0</v>
      </c>
      <c r="Q51" s="195">
        <f t="shared" si="8"/>
        <v>0</v>
      </c>
      <c r="R51" s="195">
        <f t="shared" si="8"/>
        <v>0</v>
      </c>
      <c r="S51" s="195">
        <f t="shared" si="8"/>
        <v>0</v>
      </c>
      <c r="T51" s="195">
        <f t="shared" si="8"/>
        <v>0</v>
      </c>
      <c r="U51" s="195">
        <f t="shared" si="8"/>
        <v>0</v>
      </c>
      <c r="V51" s="195">
        <f t="shared" si="8"/>
        <v>15302</v>
      </c>
      <c r="W51" s="195">
        <f t="shared" si="8"/>
        <v>-15302</v>
      </c>
      <c r="X51" s="195">
        <f t="shared" si="7"/>
        <v>0</v>
      </c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</row>
    <row r="52" spans="1:49" s="294" customFormat="1" ht="15.75" customHeight="1">
      <c r="A52" s="237"/>
      <c r="B52" s="343" t="s">
        <v>446</v>
      </c>
      <c r="C52" s="329" t="s">
        <v>258</v>
      </c>
      <c r="D52" s="329"/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0">
        <v>0</v>
      </c>
      <c r="W52" s="190">
        <v>0</v>
      </c>
      <c r="X52" s="190">
        <f>SUM(E52:W52)</f>
        <v>0</v>
      </c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</row>
    <row r="53" spans="1:49" s="294" customFormat="1" ht="15.75" customHeight="1">
      <c r="A53" s="237"/>
      <c r="B53" s="343" t="s">
        <v>447</v>
      </c>
      <c r="C53" s="329" t="s">
        <v>259</v>
      </c>
      <c r="D53" s="329"/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90">
        <v>0</v>
      </c>
      <c r="V53" s="190"/>
      <c r="W53" s="190">
        <v>0</v>
      </c>
      <c r="X53" s="190">
        <f>SUM(E53:W53)</f>
        <v>0</v>
      </c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</row>
    <row r="54" spans="1:49" s="294" customFormat="1" ht="15.75" customHeight="1">
      <c r="A54" s="237"/>
      <c r="B54" s="343" t="s">
        <v>448</v>
      </c>
      <c r="C54" s="329" t="s">
        <v>99</v>
      </c>
      <c r="D54" s="329"/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0">
        <f>-W54</f>
        <v>15302</v>
      </c>
      <c r="W54" s="190">
        <f>-W42</f>
        <v>-15302</v>
      </c>
      <c r="X54" s="190">
        <f>SUM(E54:W54)</f>
        <v>0</v>
      </c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</row>
    <row r="55" spans="1:47" s="294" customFormat="1" ht="15.75" customHeight="1">
      <c r="A55" s="237"/>
      <c r="B55" s="325"/>
      <c r="C55" s="329"/>
      <c r="D55" s="329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3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</row>
    <row r="56" spans="1:49" s="294" customFormat="1" ht="15.75" customHeight="1">
      <c r="A56" s="344"/>
      <c r="B56" s="335"/>
      <c r="C56" s="345" t="s">
        <v>497</v>
      </c>
      <c r="D56" s="345"/>
      <c r="E56" s="346">
        <f>SUM(E42:E51)</f>
        <v>79500</v>
      </c>
      <c r="F56" s="346">
        <f aca="true" t="shared" si="9" ref="F56:X56">SUM(F42:F51)</f>
        <v>0</v>
      </c>
      <c r="G56" s="346">
        <f t="shared" si="9"/>
        <v>0</v>
      </c>
      <c r="H56" s="346">
        <f t="shared" si="9"/>
        <v>0</v>
      </c>
      <c r="I56" s="346">
        <f t="shared" si="9"/>
        <v>0</v>
      </c>
      <c r="J56" s="346">
        <f t="shared" si="9"/>
        <v>0</v>
      </c>
      <c r="K56" s="346">
        <f t="shared" si="9"/>
        <v>-247</v>
      </c>
      <c r="L56" s="346">
        <f t="shared" si="9"/>
        <v>0</v>
      </c>
      <c r="M56" s="346">
        <f t="shared" si="9"/>
        <v>0</v>
      </c>
      <c r="N56" s="346">
        <f t="shared" si="9"/>
        <v>0</v>
      </c>
      <c r="O56" s="346">
        <f t="shared" si="9"/>
        <v>0</v>
      </c>
      <c r="P56" s="346">
        <f t="shared" si="9"/>
        <v>0</v>
      </c>
      <c r="Q56" s="346">
        <f t="shared" si="9"/>
        <v>4198</v>
      </c>
      <c r="R56" s="346">
        <f t="shared" si="9"/>
        <v>0</v>
      </c>
      <c r="S56" s="346">
        <f t="shared" si="9"/>
        <v>21313</v>
      </c>
      <c r="T56" s="346">
        <f t="shared" si="9"/>
        <v>0</v>
      </c>
      <c r="U56" s="346">
        <f t="shared" si="9"/>
        <v>0</v>
      </c>
      <c r="V56" s="346">
        <f t="shared" si="9"/>
        <v>15302</v>
      </c>
      <c r="W56" s="346">
        <f t="shared" si="9"/>
        <v>3594</v>
      </c>
      <c r="X56" s="346">
        <f t="shared" si="9"/>
        <v>123660</v>
      </c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</row>
    <row r="57" spans="2:49" s="294" customFormat="1" ht="19.5" customHeight="1">
      <c r="B57" s="296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S57" s="295"/>
      <c r="T57" s="295"/>
      <c r="U57" s="297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</row>
    <row r="58" spans="2:49" s="294" customFormat="1" ht="19.5" customHeight="1">
      <c r="B58" s="296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S58" s="295"/>
      <c r="T58" s="295"/>
      <c r="U58" s="297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</row>
    <row r="59" spans="2:49" s="294" customFormat="1" ht="19.5" customHeight="1">
      <c r="B59" s="296"/>
      <c r="C59" s="298" t="s">
        <v>450</v>
      </c>
      <c r="D59" s="298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S59" s="295"/>
      <c r="T59" s="295"/>
      <c r="U59" s="297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</row>
    <row r="60" spans="2:49" s="294" customFormat="1" ht="19.5" customHeight="1">
      <c r="B60" s="296"/>
      <c r="C60" s="206" t="s">
        <v>451</v>
      </c>
      <c r="D60" s="206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S60" s="295"/>
      <c r="T60" s="295"/>
      <c r="U60" s="297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</row>
    <row r="61" spans="2:49" s="294" customFormat="1" ht="19.5" customHeight="1">
      <c r="B61" s="296"/>
      <c r="C61" s="206" t="s">
        <v>452</v>
      </c>
      <c r="D61" s="206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S61" s="295"/>
      <c r="T61" s="295"/>
      <c r="U61" s="297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</row>
    <row r="62" spans="2:49" s="294" customFormat="1" ht="19.5" customHeight="1">
      <c r="B62" s="296"/>
      <c r="C62" s="206" t="s">
        <v>453</v>
      </c>
      <c r="D62" s="206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S62" s="295"/>
      <c r="T62" s="295"/>
      <c r="U62" s="297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</row>
    <row r="63" spans="2:49" s="294" customFormat="1" ht="19.5" customHeight="1">
      <c r="B63" s="296"/>
      <c r="C63" s="206" t="s">
        <v>454</v>
      </c>
      <c r="D63" s="206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S63" s="295"/>
      <c r="T63" s="295"/>
      <c r="U63" s="297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</row>
    <row r="64" spans="2:49" s="294" customFormat="1" ht="19.5" customHeight="1">
      <c r="B64" s="296"/>
      <c r="C64" s="299" t="s">
        <v>455</v>
      </c>
      <c r="D64" s="299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S64" s="295"/>
      <c r="T64" s="295"/>
      <c r="U64" s="297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</row>
    <row r="65" spans="2:49" s="294" customFormat="1" ht="19.5" customHeight="1">
      <c r="B65" s="296"/>
      <c r="C65" s="206" t="s">
        <v>456</v>
      </c>
      <c r="D65" s="206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S65" s="295"/>
      <c r="T65" s="295"/>
      <c r="U65" s="297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</row>
    <row r="66" spans="2:49" s="294" customFormat="1" ht="19.5" customHeight="1">
      <c r="B66" s="296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S66" s="295"/>
      <c r="T66" s="295"/>
      <c r="U66" s="297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</row>
    <row r="67" spans="2:49" ht="19.5" customHeight="1">
      <c r="B67" s="291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S67" s="290"/>
      <c r="T67" s="290"/>
      <c r="U67" s="292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</row>
    <row r="68" spans="2:49" ht="19.5" customHeight="1">
      <c r="B68" s="291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S68" s="290"/>
      <c r="T68" s="290"/>
      <c r="U68" s="292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</row>
    <row r="69" spans="2:49" ht="19.5" customHeight="1">
      <c r="B69" s="291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S69" s="290"/>
      <c r="T69" s="290"/>
      <c r="U69" s="292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</row>
    <row r="70" spans="2:49" ht="19.5" customHeight="1">
      <c r="B70" s="291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S70" s="290"/>
      <c r="T70" s="290"/>
      <c r="U70" s="292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</row>
    <row r="71" spans="2:49" ht="19.5" customHeight="1">
      <c r="B71" s="291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S71" s="290"/>
      <c r="T71" s="290"/>
      <c r="U71" s="292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</row>
    <row r="72" spans="2:49" ht="19.5" customHeight="1">
      <c r="B72" s="291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S72" s="290"/>
      <c r="T72" s="290"/>
      <c r="U72" s="292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</row>
    <row r="73" spans="2:49" ht="19.5" customHeight="1">
      <c r="B73" s="291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S73" s="290"/>
      <c r="T73" s="290"/>
      <c r="U73" s="292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</row>
    <row r="74" spans="2:4" ht="19.5" customHeight="1">
      <c r="B74" s="291"/>
      <c r="C74" s="290"/>
      <c r="D74" s="290"/>
    </row>
    <row r="75" spans="2:4" ht="19.5" customHeight="1">
      <c r="B75" s="291"/>
      <c r="C75" s="290"/>
      <c r="D75" s="290"/>
    </row>
    <row r="76" spans="2:4" ht="19.5" customHeight="1">
      <c r="B76" s="291"/>
      <c r="C76" s="290"/>
      <c r="D76" s="290"/>
    </row>
    <row r="77" spans="2:4" ht="19.5" customHeight="1">
      <c r="B77" s="291"/>
      <c r="C77" s="290"/>
      <c r="D77" s="290"/>
    </row>
    <row r="78" spans="2:4" ht="19.5" customHeight="1">
      <c r="B78" s="291"/>
      <c r="C78" s="290"/>
      <c r="D78" s="290"/>
    </row>
    <row r="79" spans="2:4" ht="19.5" customHeight="1">
      <c r="B79" s="291"/>
      <c r="C79" s="290"/>
      <c r="D79" s="290"/>
    </row>
    <row r="80" spans="2:4" ht="19.5" customHeight="1">
      <c r="B80" s="291"/>
      <c r="C80" s="290"/>
      <c r="D80" s="290"/>
    </row>
    <row r="81" spans="2:4" ht="19.5" customHeight="1">
      <c r="B81" s="291"/>
      <c r="C81" s="290"/>
      <c r="D81" s="290"/>
    </row>
    <row r="82" spans="2:4" ht="19.5" customHeight="1">
      <c r="B82" s="291"/>
      <c r="C82" s="290"/>
      <c r="D82" s="290"/>
    </row>
    <row r="83" spans="2:4" ht="19.5" customHeight="1">
      <c r="B83" s="291"/>
      <c r="C83" s="290"/>
      <c r="D83" s="290"/>
    </row>
    <row r="84" spans="2:4" ht="19.5" customHeight="1">
      <c r="B84" s="291"/>
      <c r="C84" s="290"/>
      <c r="D84" s="290"/>
    </row>
  </sheetData>
  <sheetProtection/>
  <mergeCells count="5">
    <mergeCell ref="C6:C10"/>
    <mergeCell ref="J7:L7"/>
    <mergeCell ref="J8:L8"/>
    <mergeCell ref="M7:O7"/>
    <mergeCell ref="M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2" r:id="rId1"/>
  <headerFooter>
    <oddFooter>&amp;C&amp;"Times New Roman,Normal"İlişikteki notlar bu finansal tabloların ayrılmaz bir parçasıdır.
6</oddFooter>
  </headerFooter>
  <ignoredErrors>
    <ignoredError sqref="X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31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191" t="s">
        <v>503</v>
      </c>
      <c r="B1" s="192"/>
      <c r="C1" s="132"/>
      <c r="D1" s="23"/>
      <c r="F1" s="23"/>
    </row>
    <row r="2" spans="1:6" s="15" customFormat="1" ht="20.25">
      <c r="A2" s="193" t="str">
        <f>PL!A2</f>
        <v>31 MART 2014 TARİHİNDE SONA EREN HESAP DÖNEMİNE AİT</v>
      </c>
      <c r="B2" s="192"/>
      <c r="C2" s="132"/>
      <c r="D2" s="23"/>
      <c r="F2" s="23"/>
    </row>
    <row r="3" spans="1:6" s="15" customFormat="1" ht="20.25">
      <c r="A3" s="191" t="s">
        <v>30</v>
      </c>
      <c r="B3" s="192"/>
      <c r="C3" s="132"/>
      <c r="D3" s="23"/>
      <c r="F3" s="23"/>
    </row>
    <row r="4" spans="1:6" s="15" customFormat="1" ht="19.5">
      <c r="A4" s="55" t="s">
        <v>322</v>
      </c>
      <c r="C4" s="132"/>
      <c r="D4" s="23"/>
      <c r="F4" s="23"/>
    </row>
    <row r="5" spans="3:6" s="15" customFormat="1" ht="15">
      <c r="C5" s="132"/>
      <c r="D5" s="23"/>
      <c r="F5" s="23"/>
    </row>
    <row r="6" spans="1:7" s="15" customFormat="1" ht="15">
      <c r="A6" s="8"/>
      <c r="B6" s="8"/>
      <c r="C6" s="35"/>
      <c r="D6" s="25"/>
      <c r="E6" s="8"/>
      <c r="F6" s="25"/>
      <c r="G6" s="8"/>
    </row>
    <row r="7" spans="1:7" s="15" customFormat="1" ht="15">
      <c r="A7" s="26"/>
      <c r="B7" s="12"/>
      <c r="C7" s="133"/>
      <c r="D7" s="24"/>
      <c r="E7" s="12"/>
      <c r="F7" s="24"/>
      <c r="G7" s="8"/>
    </row>
    <row r="8" spans="1:7" s="15" customFormat="1" ht="15">
      <c r="A8" s="27"/>
      <c r="B8" s="27"/>
      <c r="C8" s="134"/>
      <c r="D8" s="27"/>
      <c r="E8" s="27"/>
      <c r="F8" s="27"/>
      <c r="G8" s="8"/>
    </row>
    <row r="9" spans="1:7" s="15" customFormat="1" ht="15">
      <c r="A9" s="26"/>
      <c r="B9" s="12"/>
      <c r="C9" s="133"/>
      <c r="D9" s="24"/>
      <c r="E9" s="12"/>
      <c r="F9" s="24"/>
      <c r="G9" s="8"/>
    </row>
    <row r="10" spans="1:6" ht="45.75" customHeight="1">
      <c r="A10" s="85"/>
      <c r="B10" s="165" t="s">
        <v>30</v>
      </c>
      <c r="C10" s="135"/>
      <c r="D10" s="114" t="str">
        <f>PL!D10</f>
        <v>Bağımsız Denetimden Geçmemiş</v>
      </c>
      <c r="E10" s="124"/>
      <c r="F10" s="114" t="str">
        <f>D10</f>
        <v>Bağımsız Denetimden Geçmemiş</v>
      </c>
    </row>
    <row r="11" spans="1:6" ht="45.75" customHeight="1">
      <c r="A11" s="94"/>
      <c r="B11" s="128"/>
      <c r="C11" s="117" t="s">
        <v>262</v>
      </c>
      <c r="D11" s="198" t="str">
        <f>+PL!D11</f>
        <v>1 Ocak - 31 Mart 2014</v>
      </c>
      <c r="E11" s="129"/>
      <c r="F11" s="198" t="str">
        <f>+PL!F11</f>
        <v>1 Ocak - 31 Mart 2013</v>
      </c>
    </row>
    <row r="12" spans="1:6" ht="18.75" customHeight="1">
      <c r="A12" s="90"/>
      <c r="B12" s="19"/>
      <c r="C12" s="35"/>
      <c r="D12" s="115"/>
      <c r="E12" s="8"/>
      <c r="F12" s="115"/>
    </row>
    <row r="13" spans="1:6" ht="15">
      <c r="A13" s="91" t="s">
        <v>310</v>
      </c>
      <c r="B13" s="52" t="s">
        <v>311</v>
      </c>
      <c r="C13" s="35"/>
      <c r="D13" s="115"/>
      <c r="E13" s="8"/>
      <c r="F13" s="115"/>
    </row>
    <row r="14" spans="1:6" ht="12.75" customHeight="1">
      <c r="A14" s="90"/>
      <c r="B14" s="52"/>
      <c r="C14" s="35"/>
      <c r="D14" s="115"/>
      <c r="E14" s="8"/>
      <c r="F14" s="115"/>
    </row>
    <row r="15" spans="1:9" ht="15">
      <c r="A15" s="93" t="s">
        <v>182</v>
      </c>
      <c r="B15" s="53" t="s">
        <v>312</v>
      </c>
      <c r="C15" s="35"/>
      <c r="D15" s="121">
        <f>SUM(D17:D25)</f>
        <v>-6114</v>
      </c>
      <c r="E15" s="125"/>
      <c r="F15" s="121">
        <v>35371</v>
      </c>
      <c r="I15" s="232"/>
    </row>
    <row r="16" spans="1:9" ht="12.75" customHeight="1">
      <c r="A16" s="90"/>
      <c r="B16" s="53"/>
      <c r="C16" s="35"/>
      <c r="D16" s="121"/>
      <c r="E16" s="125"/>
      <c r="F16" s="121"/>
      <c r="I16" s="232"/>
    </row>
    <row r="17" spans="1:9" ht="15">
      <c r="A17" s="93" t="s">
        <v>183</v>
      </c>
      <c r="B17" s="53" t="s">
        <v>313</v>
      </c>
      <c r="C17" s="35">
        <v>19</v>
      </c>
      <c r="D17" s="121">
        <v>39511</v>
      </c>
      <c r="E17" s="125"/>
      <c r="F17" s="121">
        <v>121802</v>
      </c>
      <c r="I17" s="232"/>
    </row>
    <row r="18" spans="1:9" ht="15">
      <c r="A18" s="93" t="s">
        <v>184</v>
      </c>
      <c r="B18" s="53" t="s">
        <v>424</v>
      </c>
      <c r="C18" s="35"/>
      <c r="D18" s="121">
        <v>394</v>
      </c>
      <c r="E18" s="125"/>
      <c r="F18" s="121">
        <v>1292</v>
      </c>
      <c r="I18" s="232"/>
    </row>
    <row r="19" spans="1:9" ht="15">
      <c r="A19" s="93" t="s">
        <v>314</v>
      </c>
      <c r="B19" s="53" t="s">
        <v>315</v>
      </c>
      <c r="C19" s="35"/>
      <c r="D19" s="121">
        <v>0</v>
      </c>
      <c r="E19" s="125"/>
      <c r="F19" s="121">
        <v>0</v>
      </c>
      <c r="I19" s="232"/>
    </row>
    <row r="20" spans="1:9" ht="15">
      <c r="A20" s="93" t="s">
        <v>316</v>
      </c>
      <c r="B20" s="53" t="s">
        <v>317</v>
      </c>
      <c r="C20" s="35">
        <v>19</v>
      </c>
      <c r="D20" s="121">
        <v>4820</v>
      </c>
      <c r="E20" s="125"/>
      <c r="F20" s="121">
        <v>21586</v>
      </c>
      <c r="I20" s="232"/>
    </row>
    <row r="21" spans="1:9" ht="15">
      <c r="A21" s="93" t="s">
        <v>318</v>
      </c>
      <c r="B21" s="53" t="s">
        <v>319</v>
      </c>
      <c r="C21" s="35"/>
      <c r="D21" s="121">
        <v>0</v>
      </c>
      <c r="E21" s="125"/>
      <c r="F21" s="121">
        <v>0</v>
      </c>
      <c r="I21" s="232"/>
    </row>
    <row r="22" spans="1:9" ht="15">
      <c r="A22" s="93" t="s">
        <v>320</v>
      </c>
      <c r="B22" s="53" t="s">
        <v>236</v>
      </c>
      <c r="C22" s="35">
        <v>8</v>
      </c>
      <c r="D22" s="121">
        <v>0</v>
      </c>
      <c r="E22" s="125"/>
      <c r="F22" s="121">
        <v>191</v>
      </c>
      <c r="I22" s="232"/>
    </row>
    <row r="23" spans="1:9" ht="15">
      <c r="A23" s="93" t="s">
        <v>237</v>
      </c>
      <c r="B23" s="53" t="s">
        <v>238</v>
      </c>
      <c r="C23" s="35"/>
      <c r="D23" s="121">
        <v>-10018</v>
      </c>
      <c r="E23" s="125"/>
      <c r="F23" s="121">
        <v>-33098</v>
      </c>
      <c r="I23" s="232"/>
    </row>
    <row r="24" spans="1:9" ht="15">
      <c r="A24" s="93" t="s">
        <v>239</v>
      </c>
      <c r="B24" s="53" t="s">
        <v>240</v>
      </c>
      <c r="C24" s="35">
        <v>11</v>
      </c>
      <c r="D24" s="121">
        <v>0</v>
      </c>
      <c r="E24" s="125"/>
      <c r="F24" s="121">
        <v>-5412</v>
      </c>
      <c r="I24" s="232"/>
    </row>
    <row r="25" spans="1:9" ht="15">
      <c r="A25" s="93" t="s">
        <v>241</v>
      </c>
      <c r="B25" s="53" t="s">
        <v>99</v>
      </c>
      <c r="C25" s="35"/>
      <c r="D25" s="121">
        <v>-40821</v>
      </c>
      <c r="E25" s="125"/>
      <c r="F25" s="121">
        <v>-70990</v>
      </c>
      <c r="I25" s="232"/>
    </row>
    <row r="26" spans="1:9" ht="12.75" customHeight="1">
      <c r="A26" s="90"/>
      <c r="B26" s="53"/>
      <c r="C26" s="35"/>
      <c r="D26" s="121"/>
      <c r="E26" s="125"/>
      <c r="F26" s="121"/>
      <c r="I26" s="232"/>
    </row>
    <row r="27" spans="1:9" ht="15">
      <c r="A27" s="93" t="s">
        <v>185</v>
      </c>
      <c r="B27" s="53" t="s">
        <v>242</v>
      </c>
      <c r="C27" s="35"/>
      <c r="D27" s="121">
        <f>SUM(D29:D34)</f>
        <v>-138638</v>
      </c>
      <c r="E27" s="125"/>
      <c r="F27" s="121">
        <v>59750</v>
      </c>
      <c r="I27" s="232"/>
    </row>
    <row r="28" spans="1:9" ht="12.75" customHeight="1">
      <c r="A28" s="90"/>
      <c r="B28" s="53"/>
      <c r="C28" s="35"/>
      <c r="D28" s="121"/>
      <c r="E28" s="125"/>
      <c r="F28" s="121"/>
      <c r="I28" s="232"/>
    </row>
    <row r="29" spans="1:9" ht="15">
      <c r="A29" s="119" t="s">
        <v>186</v>
      </c>
      <c r="B29" s="53" t="s">
        <v>289</v>
      </c>
      <c r="C29" s="35"/>
      <c r="D29" s="121">
        <v>285433</v>
      </c>
      <c r="E29" s="125"/>
      <c r="F29" s="121">
        <v>-590505</v>
      </c>
      <c r="I29" s="232"/>
    </row>
    <row r="30" spans="1:9" ht="15">
      <c r="A30" s="93" t="s">
        <v>187</v>
      </c>
      <c r="B30" s="53" t="s">
        <v>243</v>
      </c>
      <c r="C30" s="35"/>
      <c r="D30" s="121">
        <v>-545</v>
      </c>
      <c r="E30" s="125"/>
      <c r="F30" s="121">
        <v>421</v>
      </c>
      <c r="I30" s="232"/>
    </row>
    <row r="31" spans="1:9" ht="15">
      <c r="A31" s="93" t="s">
        <v>31</v>
      </c>
      <c r="B31" s="53" t="s">
        <v>32</v>
      </c>
      <c r="C31" s="35"/>
      <c r="D31" s="121">
        <v>35</v>
      </c>
      <c r="E31" s="125"/>
      <c r="F31" s="121">
        <v>-139</v>
      </c>
      <c r="I31" s="232"/>
    </row>
    <row r="32" spans="1:9" ht="15">
      <c r="A32" s="93" t="s">
        <v>33</v>
      </c>
      <c r="B32" s="53" t="s">
        <v>34</v>
      </c>
      <c r="C32" s="35"/>
      <c r="D32" s="118">
        <v>-420127</v>
      </c>
      <c r="E32" s="125"/>
      <c r="F32" s="121">
        <v>649632</v>
      </c>
      <c r="I32" s="232"/>
    </row>
    <row r="33" spans="1:9" ht="15">
      <c r="A33" s="93" t="s">
        <v>35</v>
      </c>
      <c r="B33" s="53" t="s">
        <v>36</v>
      </c>
      <c r="C33" s="35"/>
      <c r="D33" s="118">
        <v>0</v>
      </c>
      <c r="E33" s="125"/>
      <c r="F33" s="121">
        <v>0</v>
      </c>
      <c r="I33" s="232"/>
    </row>
    <row r="34" spans="1:9" ht="15">
      <c r="A34" s="93" t="s">
        <v>37</v>
      </c>
      <c r="B34" s="53" t="s">
        <v>38</v>
      </c>
      <c r="C34" s="35"/>
      <c r="D34" s="121">
        <v>-3434</v>
      </c>
      <c r="E34" s="125"/>
      <c r="F34" s="121">
        <v>341</v>
      </c>
      <c r="I34" s="232"/>
    </row>
    <row r="35" spans="1:9" ht="12.75" customHeight="1">
      <c r="A35" s="90"/>
      <c r="B35" s="53"/>
      <c r="C35" s="35"/>
      <c r="D35" s="121"/>
      <c r="E35" s="125"/>
      <c r="F35" s="121"/>
      <c r="I35" s="232"/>
    </row>
    <row r="36" spans="1:9" ht="15">
      <c r="A36" s="90" t="s">
        <v>74</v>
      </c>
      <c r="B36" s="53" t="s">
        <v>39</v>
      </c>
      <c r="C36" s="35"/>
      <c r="D36" s="121">
        <f>+D27+D15</f>
        <v>-144752</v>
      </c>
      <c r="E36" s="125"/>
      <c r="F36" s="121">
        <v>95121</v>
      </c>
      <c r="I36" s="232"/>
    </row>
    <row r="37" spans="1:9" ht="12.75" customHeight="1">
      <c r="A37" s="90"/>
      <c r="B37" s="53"/>
      <c r="C37" s="35"/>
      <c r="D37" s="121"/>
      <c r="E37" s="125"/>
      <c r="F37" s="121"/>
      <c r="I37" s="232"/>
    </row>
    <row r="38" spans="1:9" ht="15">
      <c r="A38" s="91" t="s">
        <v>40</v>
      </c>
      <c r="B38" s="52" t="s">
        <v>425</v>
      </c>
      <c r="C38" s="35"/>
      <c r="D38" s="121"/>
      <c r="E38" s="125"/>
      <c r="F38" s="121"/>
      <c r="I38" s="232"/>
    </row>
    <row r="39" spans="1:9" ht="12.75" customHeight="1">
      <c r="A39" s="90"/>
      <c r="B39" s="53"/>
      <c r="C39" s="35"/>
      <c r="D39" s="121"/>
      <c r="E39" s="125"/>
      <c r="F39" s="121"/>
      <c r="I39" s="232"/>
    </row>
    <row r="40" spans="1:9" ht="15">
      <c r="A40" s="93" t="s">
        <v>77</v>
      </c>
      <c r="B40" s="53" t="s">
        <v>41</v>
      </c>
      <c r="C40" s="35"/>
      <c r="D40" s="118">
        <v>0</v>
      </c>
      <c r="E40" s="125"/>
      <c r="F40" s="121">
        <v>0</v>
      </c>
      <c r="I40" s="232"/>
    </row>
    <row r="41" spans="1:9" ht="15">
      <c r="A41" s="93" t="s">
        <v>79</v>
      </c>
      <c r="B41" s="53" t="s">
        <v>42</v>
      </c>
      <c r="C41" s="35"/>
      <c r="D41" s="118">
        <v>0</v>
      </c>
      <c r="E41" s="125"/>
      <c r="F41" s="121">
        <v>0</v>
      </c>
      <c r="I41" s="232"/>
    </row>
    <row r="42" spans="1:9" ht="15">
      <c r="A42" s="93" t="s">
        <v>81</v>
      </c>
      <c r="B42" s="53" t="s">
        <v>43</v>
      </c>
      <c r="C42" s="130" t="s">
        <v>290</v>
      </c>
      <c r="D42" s="121">
        <v>-797</v>
      </c>
      <c r="E42" s="125"/>
      <c r="F42" s="121">
        <v>-1336</v>
      </c>
      <c r="I42" s="232"/>
    </row>
    <row r="43" spans="1:9" ht="15">
      <c r="A43" s="93" t="s">
        <v>192</v>
      </c>
      <c r="B43" s="53" t="s">
        <v>44</v>
      </c>
      <c r="C43" s="35"/>
      <c r="D43" s="118">
        <v>0</v>
      </c>
      <c r="E43" s="125"/>
      <c r="F43" s="121">
        <v>0</v>
      </c>
      <c r="I43" s="232"/>
    </row>
    <row r="44" spans="1:9" ht="15">
      <c r="A44" s="93" t="s">
        <v>194</v>
      </c>
      <c r="B44" s="53" t="s">
        <v>45</v>
      </c>
      <c r="C44" s="35"/>
      <c r="D44" s="118">
        <v>0</v>
      </c>
      <c r="E44" s="125"/>
      <c r="F44" s="121">
        <v>-3500</v>
      </c>
      <c r="I44" s="232"/>
    </row>
    <row r="45" spans="1:9" ht="15">
      <c r="A45" s="93" t="s">
        <v>46</v>
      </c>
      <c r="B45" s="53" t="s">
        <v>47</v>
      </c>
      <c r="C45" s="35"/>
      <c r="D45" s="118">
        <v>0</v>
      </c>
      <c r="E45" s="125"/>
      <c r="F45" s="121">
        <v>7282</v>
      </c>
      <c r="I45" s="232"/>
    </row>
    <row r="46" spans="1:9" ht="15">
      <c r="A46" s="93" t="s">
        <v>48</v>
      </c>
      <c r="B46" s="53" t="s">
        <v>49</v>
      </c>
      <c r="C46" s="35"/>
      <c r="D46" s="118">
        <v>0</v>
      </c>
      <c r="E46" s="125"/>
      <c r="F46" s="121">
        <v>0</v>
      </c>
      <c r="I46" s="232"/>
    </row>
    <row r="47" spans="1:9" ht="15">
      <c r="A47" s="93" t="s">
        <v>50</v>
      </c>
      <c r="B47" s="53" t="s">
        <v>51</v>
      </c>
      <c r="C47" s="35"/>
      <c r="D47" s="118">
        <v>0</v>
      </c>
      <c r="E47" s="125"/>
      <c r="F47" s="121">
        <v>0</v>
      </c>
      <c r="I47" s="232"/>
    </row>
    <row r="48" spans="1:9" ht="15">
      <c r="A48" s="93" t="s">
        <v>52</v>
      </c>
      <c r="B48" s="53" t="s">
        <v>124</v>
      </c>
      <c r="C48" s="35"/>
      <c r="D48" s="121">
        <v>-1272</v>
      </c>
      <c r="E48" s="125"/>
      <c r="F48" s="121">
        <v>3422</v>
      </c>
      <c r="I48" s="232"/>
    </row>
    <row r="49" spans="1:9" ht="15">
      <c r="A49" s="90"/>
      <c r="B49" s="53"/>
      <c r="C49" s="35"/>
      <c r="D49" s="121"/>
      <c r="E49" s="125"/>
      <c r="F49" s="121"/>
      <c r="I49" s="232"/>
    </row>
    <row r="50" spans="1:9" ht="15">
      <c r="A50" s="90" t="s">
        <v>76</v>
      </c>
      <c r="B50" s="53" t="s">
        <v>53</v>
      </c>
      <c r="C50" s="35"/>
      <c r="D50" s="118">
        <f>SUM(D42:D49)</f>
        <v>-2069</v>
      </c>
      <c r="E50" s="125"/>
      <c r="F50" s="118">
        <v>5868</v>
      </c>
      <c r="I50" s="232"/>
    </row>
    <row r="51" spans="1:9" ht="12.75" customHeight="1">
      <c r="A51" s="90"/>
      <c r="B51" s="53"/>
      <c r="C51" s="35"/>
      <c r="D51" s="121"/>
      <c r="E51" s="125"/>
      <c r="F51" s="121"/>
      <c r="I51" s="232"/>
    </row>
    <row r="52" spans="1:9" ht="15">
      <c r="A52" s="91" t="s">
        <v>54</v>
      </c>
      <c r="B52" s="52" t="s">
        <v>55</v>
      </c>
      <c r="C52" s="35"/>
      <c r="D52" s="121"/>
      <c r="E52" s="125"/>
      <c r="F52" s="121"/>
      <c r="I52" s="232"/>
    </row>
    <row r="53" spans="1:9" ht="12.75" customHeight="1">
      <c r="A53" s="90"/>
      <c r="B53" s="53"/>
      <c r="C53" s="35"/>
      <c r="D53" s="121"/>
      <c r="E53" s="125"/>
      <c r="F53" s="121"/>
      <c r="I53" s="232"/>
    </row>
    <row r="54" spans="1:9" ht="15">
      <c r="A54" s="93" t="s">
        <v>137</v>
      </c>
      <c r="B54" s="53" t="s">
        <v>56</v>
      </c>
      <c r="C54" s="35"/>
      <c r="D54" s="121">
        <v>99727</v>
      </c>
      <c r="E54" s="125"/>
      <c r="F54" s="121">
        <v>0</v>
      </c>
      <c r="I54" s="232"/>
    </row>
    <row r="55" spans="1:9" ht="15">
      <c r="A55" s="93" t="s">
        <v>138</v>
      </c>
      <c r="B55" s="53" t="s">
        <v>57</v>
      </c>
      <c r="C55" s="35"/>
      <c r="D55" s="118">
        <v>0</v>
      </c>
      <c r="E55" s="125"/>
      <c r="F55" s="121">
        <v>0</v>
      </c>
      <c r="I55" s="232"/>
    </row>
    <row r="56" spans="1:9" ht="15">
      <c r="A56" s="93" t="s">
        <v>139</v>
      </c>
      <c r="B56" s="53" t="s">
        <v>62</v>
      </c>
      <c r="C56" s="35"/>
      <c r="D56" s="118">
        <v>0</v>
      </c>
      <c r="E56" s="125"/>
      <c r="F56" s="121">
        <v>0</v>
      </c>
      <c r="I56" s="232"/>
    </row>
    <row r="57" spans="1:9" ht="15">
      <c r="A57" s="93" t="s">
        <v>140</v>
      </c>
      <c r="B57" s="53" t="s">
        <v>63</v>
      </c>
      <c r="C57" s="35"/>
      <c r="D57" s="118">
        <v>0</v>
      </c>
      <c r="E57" s="125"/>
      <c r="F57" s="121">
        <v>0</v>
      </c>
      <c r="I57" s="232"/>
    </row>
    <row r="58" spans="1:9" ht="15">
      <c r="A58" s="93" t="s">
        <v>203</v>
      </c>
      <c r="B58" s="53" t="s">
        <v>58</v>
      </c>
      <c r="C58" s="35"/>
      <c r="D58" s="118">
        <v>0</v>
      </c>
      <c r="E58" s="125"/>
      <c r="F58" s="121">
        <v>0</v>
      </c>
      <c r="I58" s="232"/>
    </row>
    <row r="59" spans="1:9" ht="15">
      <c r="A59" s="93" t="s">
        <v>206</v>
      </c>
      <c r="B59" s="53" t="s">
        <v>99</v>
      </c>
      <c r="C59" s="35"/>
      <c r="D59" s="118">
        <v>0</v>
      </c>
      <c r="E59" s="125"/>
      <c r="F59" s="121">
        <v>0</v>
      </c>
      <c r="I59" s="232"/>
    </row>
    <row r="60" spans="1:9" ht="12.75" customHeight="1">
      <c r="A60" s="93"/>
      <c r="B60" s="53"/>
      <c r="C60" s="35"/>
      <c r="D60" s="121"/>
      <c r="E60" s="125"/>
      <c r="F60" s="121"/>
      <c r="I60" s="232"/>
    </row>
    <row r="61" spans="1:9" ht="15">
      <c r="A61" s="90" t="s">
        <v>83</v>
      </c>
      <c r="B61" s="53" t="s">
        <v>59</v>
      </c>
      <c r="C61" s="35"/>
      <c r="D61" s="121">
        <f>+D54</f>
        <v>99727</v>
      </c>
      <c r="E61" s="125"/>
      <c r="F61" s="121">
        <v>0</v>
      </c>
      <c r="I61" s="232"/>
    </row>
    <row r="62" spans="1:9" ht="12.75" customHeight="1">
      <c r="A62" s="93"/>
      <c r="B62" s="53"/>
      <c r="C62" s="35"/>
      <c r="D62" s="121"/>
      <c r="E62" s="125"/>
      <c r="F62" s="121"/>
      <c r="I62" s="232"/>
    </row>
    <row r="63" spans="1:9" ht="15">
      <c r="A63" s="90" t="s">
        <v>85</v>
      </c>
      <c r="B63" s="53" t="s">
        <v>60</v>
      </c>
      <c r="C63" s="35"/>
      <c r="D63" s="118">
        <v>4594</v>
      </c>
      <c r="E63" s="125"/>
      <c r="F63" s="121">
        <v>-226</v>
      </c>
      <c r="I63" s="232"/>
    </row>
    <row r="64" spans="1:9" ht="12.75" customHeight="1">
      <c r="A64" s="90"/>
      <c r="B64" s="53"/>
      <c r="C64" s="35"/>
      <c r="D64" s="121"/>
      <c r="E64" s="125"/>
      <c r="F64" s="121"/>
      <c r="I64" s="232"/>
    </row>
    <row r="65" spans="1:9" ht="15">
      <c r="A65" s="91" t="s">
        <v>87</v>
      </c>
      <c r="B65" s="52" t="s">
        <v>321</v>
      </c>
      <c r="C65" s="35"/>
      <c r="D65" s="122">
        <f>SUM(D36,D50,D54,D63)</f>
        <v>-42500</v>
      </c>
      <c r="E65" s="126"/>
      <c r="F65" s="122">
        <v>100763</v>
      </c>
      <c r="I65" s="232"/>
    </row>
    <row r="66" spans="1:9" ht="12.75" customHeight="1">
      <c r="A66" s="90"/>
      <c r="B66" s="52"/>
      <c r="C66" s="35"/>
      <c r="D66" s="121"/>
      <c r="E66" s="125"/>
      <c r="F66" s="121"/>
      <c r="I66" s="232"/>
    </row>
    <row r="67" spans="1:9" ht="15">
      <c r="A67" s="91" t="s">
        <v>89</v>
      </c>
      <c r="B67" s="52" t="s">
        <v>64</v>
      </c>
      <c r="C67" s="35"/>
      <c r="D67" s="122">
        <v>45168</v>
      </c>
      <c r="E67" s="126"/>
      <c r="F67" s="122">
        <v>7092</v>
      </c>
      <c r="I67" s="232"/>
    </row>
    <row r="68" spans="1:9" ht="15">
      <c r="A68" s="116"/>
      <c r="B68" s="120"/>
      <c r="C68" s="117"/>
      <c r="D68" s="123"/>
      <c r="E68" s="127"/>
      <c r="F68" s="123"/>
      <c r="I68" s="232"/>
    </row>
    <row r="69" spans="1:9" ht="12.75" customHeight="1">
      <c r="A69" s="90"/>
      <c r="B69" s="53"/>
      <c r="C69" s="35"/>
      <c r="D69" s="121"/>
      <c r="E69" s="125"/>
      <c r="F69" s="121"/>
      <c r="I69" s="232"/>
    </row>
    <row r="70" spans="1:9" ht="15">
      <c r="A70" s="116" t="s">
        <v>100</v>
      </c>
      <c r="B70" s="120" t="s">
        <v>61</v>
      </c>
      <c r="C70" s="117"/>
      <c r="D70" s="123">
        <f>+D67+D65</f>
        <v>2668</v>
      </c>
      <c r="E70" s="127"/>
      <c r="F70" s="123">
        <v>107855</v>
      </c>
      <c r="I70" s="232"/>
    </row>
    <row r="71" ht="12.75">
      <c r="I71" s="232"/>
    </row>
    <row r="72" ht="12.75">
      <c r="I72" s="232"/>
    </row>
    <row r="73" spans="2:9" ht="12.75">
      <c r="B73" s="188"/>
      <c r="I73" s="232"/>
    </row>
    <row r="74" ht="12.75">
      <c r="I74" s="232"/>
    </row>
    <row r="75" ht="12.75">
      <c r="I75" s="232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  <ignoredError sqref="D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Sahin Kupusoglu</cp:lastModifiedBy>
  <cp:lastPrinted>2014-04-24T10:50:27Z</cp:lastPrinted>
  <dcterms:created xsi:type="dcterms:W3CDTF">2008-10-26T17:00:26Z</dcterms:created>
  <dcterms:modified xsi:type="dcterms:W3CDTF">2014-05-12T14:07:25Z</dcterms:modified>
  <cp:category/>
  <cp:version/>
  <cp:contentType/>
  <cp:contentStatus/>
</cp:coreProperties>
</file>