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7650" activeTab="0"/>
  </bookViews>
  <sheets>
    <sheet name="Aktif" sheetId="1" r:id="rId1"/>
    <sheet name="Pasif" sheetId="2" r:id="rId2"/>
    <sheet name="Nazım" sheetId="3" r:id="rId3"/>
    <sheet name="PL" sheetId="4" r:id="rId4"/>
    <sheet name="OGG" sheetId="5" r:id="rId5"/>
    <sheet name="Equity" sheetId="6" r:id="rId6"/>
    <sheet name="Cash flow" sheetId="7" r:id="rId7"/>
  </sheets>
  <definedNames>
    <definedName name="_xlnm.Print_Area" localSheetId="0">'Aktif'!$A$1:$J$53</definedName>
    <definedName name="_xlnm.Print_Area" localSheetId="6">'Cash flow'!$A$1:$F$70</definedName>
    <definedName name="_xlnm.Print_Area" localSheetId="5">'Equity'!$A$1:$S$72</definedName>
    <definedName name="_xlnm.Print_Area" localSheetId="2">'Nazım'!$A$1:$J$37</definedName>
    <definedName name="_xlnm.Print_Area" localSheetId="4">'OGG'!$A$1:$F$30</definedName>
    <definedName name="_xlnm.Print_Area" localSheetId="1">'Pasif'!$A$1:$J$60</definedName>
    <definedName name="_xlnm.Print_Area" localSheetId="3">'PL'!$A$1:$J$90</definedName>
    <definedName name="Z_9396E133_4C05_4640_A115_67E7C74F584E_.wvu.PrintArea" localSheetId="4" hidden="1">'OGG'!$A$12:$E$30</definedName>
    <definedName name="Z_F0AB3048_32E9_4BAF_9A5C_028907AD0E21_.wvu.PrintArea" localSheetId="4" hidden="1">'OGG'!$A$12:$E$30</definedName>
  </definedNames>
  <calcPr fullCalcOnLoad="1"/>
</workbook>
</file>

<file path=xl/sharedStrings.xml><?xml version="1.0" encoding="utf-8"?>
<sst xmlns="http://schemas.openxmlformats.org/spreadsheetml/2006/main" count="702" uniqueCount="447">
  <si>
    <t>NAZIM HESAP KALEMLERİ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</si>
  <si>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</si>
  <si>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</si>
  <si>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</si>
  <si>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</si>
  <si>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</t>
  </si>
  <si>
    <t>Cayılamaz Taahhütler</t>
  </si>
  <si>
    <t>Cayılabilir Taahhütler</t>
  </si>
  <si>
    <t>5.2.1</t>
  </si>
  <si>
    <t>Kiralama Taahhütleri</t>
  </si>
  <si>
    <t>5.2.1.1</t>
  </si>
  <si>
    <t>Finansal Kiralama Taahhütleri</t>
  </si>
  <si>
    <t>5.2.1.2</t>
  </si>
  <si>
    <t>Faaliyet Kiralama Taahhütleri</t>
  </si>
  <si>
    <t>5.2.2</t>
  </si>
  <si>
    <t>Diğer Cayılabilir Taahhütler</t>
  </si>
  <si>
    <t>TÜREV FİNANSAL ARAÇLAR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</si>
  <si>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</si>
  <si>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</si>
  <si>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</si>
  <si>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</si>
  <si>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</si>
  <si>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Vadeli  Alım-Satım İşlemleri</t>
  </si>
  <si>
    <t>Swap Alım Satım İşlemleri</t>
  </si>
  <si>
    <t>Alım Satım Opsiyon İşlemleri</t>
  </si>
  <si>
    <t>Futures Alım Satım İşlemleri</t>
  </si>
  <si>
    <t>EMANET KIYMETLER</t>
  </si>
  <si>
    <t>NAZIM HESAPLAR TOPLAMI</t>
  </si>
  <si>
    <t>Gerçeğe Uygun Değer Farkı Kar/Zarara Yansıtılan Olarak Sınıflandırılan FV Değer Düşme</t>
  </si>
  <si>
    <t>Gideri</t>
  </si>
  <si>
    <t>ÖZKAYNAKLARDA MUHASEBELEŞTİRİLEN GELİR GİDER KALEMLERİ</t>
  </si>
  <si>
    <t>MENKUL DEĞER DEĞER ARTIŞ FONUNA SATILMAYA HAZIR FİNANSAL VARLIKLARDAN EKLENEN</t>
  </si>
  <si>
    <t>Satılmaya Hazır Finansal Varlıkların Gerçeğe Uygun Değerindeki Net Değişme</t>
  </si>
  <si>
    <t xml:space="preserve">Satılmaya Hazır Finansal Varlıkların Gerçeğe Uygun Değerindeki Net Değişme (Kar-Zarara Transfer) </t>
  </si>
  <si>
    <t xml:space="preserve">MADDİ DURAN VARLIKLAR YENİDEN DEĞERLEME DEĞER ARTIŞLARI </t>
  </si>
  <si>
    <t xml:space="preserve">MADDİ OLMAYAN DURAN VARLIKLAR YENİDEN DEĞERLEME DEĞER ARTIŞLARI </t>
  </si>
  <si>
    <t>YABANCI PARA İŞLEMLER İÇİN  KUR ÇEVRİM FARKLARI</t>
  </si>
  <si>
    <t>NAKİT AKIŞ RİSKİNDEN KORUNMA AMAÇLI TÜREV FİNANSAL VARLIKLARA İLİŞKİN KÂR/ZARAR</t>
  </si>
  <si>
    <t>Gerçeğe Uygun Değer Farkı Kârı/Zararı (Gerçeğe Uygun Değer Değişikliklerinin Etkin Kısmı)</t>
  </si>
  <si>
    <t xml:space="preserve">Yeniden Sınıflandırılan ve Gelir Tablosunda Gösterilen Kısım </t>
  </si>
  <si>
    <t>YURTDIŞINDAKİ NET YATIRIM RİSKİNDEN KORUNMA AMAÇLI TÜREV FİNANSAL VARLIKLARA İLİŞKİN KÂR/ZARAR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</si>
  <si>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</si>
  <si>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</si>
  <si>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</si>
  <si>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</si>
  <si>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DÖNEME İLİŞKİN MUHASEBELEŞTİRİLEN TOPLAM KÂR/ZARAR (X±XI)</t>
  </si>
  <si>
    <t>ÖZKAYNAKLARDA MUHASEBELEŞTİRİLEN GELİR GİDER KALEMLERİNE İLİŞKİN TABLO</t>
  </si>
  <si>
    <t>ÖZKAYNAK DEĞİŞİM TABLOSU</t>
  </si>
  <si>
    <t>NAKİT AKIŞ TABLOSU</t>
  </si>
  <si>
    <t>DÖNEM KÂRI</t>
  </si>
  <si>
    <t>1.2.3</t>
  </si>
  <si>
    <t>Faktoring Borçlarındaki Net Artış (Azalış)</t>
  </si>
  <si>
    <t>1.2.4</t>
  </si>
  <si>
    <t>Alınan Kredilerdeki Net Artış (Azalış)</t>
  </si>
  <si>
    <t>1.2.5</t>
  </si>
  <si>
    <t>Vadesi Gelmiş Borçlarda Net Artış (Azalış)</t>
  </si>
  <si>
    <t>1.2.6</t>
  </si>
  <si>
    <t xml:space="preserve">Diğer Borçlarda Net Artış (Azalış) </t>
  </si>
  <si>
    <t>Esas Faaliyetlerinden Kaynaklanan Net Nakit Akışı</t>
  </si>
  <si>
    <t>B.</t>
  </si>
  <si>
    <t>YATIRIM FAALİYETLERİNE İLİŞKİN NAKİT AKIŞLARI</t>
  </si>
  <si>
    <t>İktisap Edilen Bağlı Ortaklık ve İştirakler ve İş Ortaklıkları</t>
  </si>
  <si>
    <t>Elden Çıkarılan Bağlı Ortaklık ve İştirakler ve İş  Ortaklıkları</t>
  </si>
  <si>
    <t xml:space="preserve">Satın Alınan Menkuller ve Gayrimenkuller </t>
  </si>
  <si>
    <t>Elden Çıkarılan Menkul ve Gayrimenkuller</t>
  </si>
  <si>
    <t>Elde Edilen Satılmaya Hazır Finansal Varlıklar</t>
  </si>
  <si>
    <t>2.6</t>
  </si>
  <si>
    <t>Elden Çıkarılan Satılmaya Hazır Finansal Varlıklar</t>
  </si>
  <si>
    <t>2.7</t>
  </si>
  <si>
    <t>Satın Alınan Vadeye Kadar Elde Tutulacak Yatırımlar</t>
  </si>
  <si>
    <t>2.8</t>
  </si>
  <si>
    <t>Satılan Vadeye Kadar Elde Tutulacak Yatırımlar</t>
  </si>
  <si>
    <t>2.9</t>
  </si>
  <si>
    <t>Yatırım Faaliyetlerinden Kaynaklanan Net Nakit Akışı</t>
  </si>
  <si>
    <t>C.</t>
  </si>
  <si>
    <t>FİNANSMAN FAALİYETLERİNE İLİŞKİN NAKİT AKIŞLARI</t>
  </si>
  <si>
    <t>Krediler ve İhraç Edilen Menkul Değerlerden Sağlanan Nakit</t>
  </si>
  <si>
    <t>Krediler ve İhraç Edilen Menkul Değerlerden Kaynaklanan Nakit Çıkışı</t>
  </si>
  <si>
    <t>Finansal Kiralamaya İlişkin Ödemeler</t>
  </si>
  <si>
    <t xml:space="preserve">Finansman Faaliyetlerinden Sağlanan Net Nakit </t>
  </si>
  <si>
    <t xml:space="preserve">Döviz Kurundaki Değişimin Nakit ve Nakde Eşdeğer Varlıklar Üzerindeki Etkisi </t>
  </si>
  <si>
    <t xml:space="preserve">Dönem Sonundaki Nakit ve Nakde Eşdeğer Varlıklar </t>
  </si>
  <si>
    <t xml:space="preserve">İhraç Edilen Sermaye Araçları   </t>
  </si>
  <si>
    <t xml:space="preserve">Temettü Ödemeleri </t>
  </si>
  <si>
    <t xml:space="preserve">Dönem Başındaki Nakit ve Nakde Eşdeğer Varlıklar 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</si>
  <si>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</si>
  <si>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</si>
  <si>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</si>
  <si>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</si>
  <si>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</si>
  <si>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</si>
  <si>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>Dönem Net</t>
  </si>
  <si>
    <t>Geçmiş Dönem</t>
  </si>
  <si>
    <t xml:space="preserve">Menkul Değer. </t>
  </si>
  <si>
    <t>AKTİF KALEMLER</t>
  </si>
  <si>
    <t>TP</t>
  </si>
  <si>
    <t>YP</t>
  </si>
  <si>
    <t xml:space="preserve">Toplam </t>
  </si>
  <si>
    <t>I.</t>
  </si>
  <si>
    <t xml:space="preserve">NAKİT DEĞERLER </t>
  </si>
  <si>
    <t>II.</t>
  </si>
  <si>
    <t>2.1</t>
  </si>
  <si>
    <t>Alım Satım Amaçlı Finansal Varlıklar</t>
  </si>
  <si>
    <t>2.2</t>
  </si>
  <si>
    <t>Gerçeğe Uygun Değer Farkı Kar/Zarara Yansıtılan Olarak Sınıflandırılan FV</t>
  </si>
  <si>
    <t>2.3</t>
  </si>
  <si>
    <t>Alım Satım Amaçlı Türev Finansal Varlıklar</t>
  </si>
  <si>
    <t>III.</t>
  </si>
  <si>
    <t>BANKALAR</t>
  </si>
  <si>
    <t>IV.</t>
  </si>
  <si>
    <t>TERS REPO İŞLEMLERİNDEN ALACAKLAR</t>
  </si>
  <si>
    <t>V.</t>
  </si>
  <si>
    <t xml:space="preserve">SATILMAYA HAZIR FİNANSAL VARLIKLAR (Net)  </t>
  </si>
  <si>
    <t>VI.</t>
  </si>
  <si>
    <t>6.1</t>
  </si>
  <si>
    <t>6.1.1</t>
  </si>
  <si>
    <t>6.1.2</t>
  </si>
  <si>
    <t>6.1.3</t>
  </si>
  <si>
    <t>Kazanılmamış Gelirler (-)</t>
  </si>
  <si>
    <t>6.2</t>
  </si>
  <si>
    <t>6.2.1</t>
  </si>
  <si>
    <t>6.2.2</t>
  </si>
  <si>
    <t>6.3</t>
  </si>
  <si>
    <t xml:space="preserve">Diğer </t>
  </si>
  <si>
    <t>VII.</t>
  </si>
  <si>
    <t>TAKİPTEKİ ALACAKLAR</t>
  </si>
  <si>
    <t>7.1</t>
  </si>
  <si>
    <t>7.2</t>
  </si>
  <si>
    <t>VIII.</t>
  </si>
  <si>
    <t>8.1</t>
  </si>
  <si>
    <t>Gerçeğe Uygun Değer Riskinden Korunma Amaçlılar</t>
  </si>
  <si>
    <t>8.2</t>
  </si>
  <si>
    <t>Nakit Akış Riskinden Korunma Amaçlılar</t>
  </si>
  <si>
    <t>8.3</t>
  </si>
  <si>
    <t>Yurtdışındaki Net Yatırım Riskinden Korunma Amaçlılar</t>
  </si>
  <si>
    <t>IX.</t>
  </si>
  <si>
    <t>VADEYE KADAR ELDE TUTULACAK YATIRIMLAR (Net)</t>
  </si>
  <si>
    <t>X.</t>
  </si>
  <si>
    <t>BAĞLI ORTAKLIKLAR (Net)</t>
  </si>
  <si>
    <t>XI.</t>
  </si>
  <si>
    <t xml:space="preserve">İŞTİRAKLER (Net)  </t>
  </si>
  <si>
    <t>XII.</t>
  </si>
  <si>
    <t xml:space="preserve">İŞ ORTAKLIKLARI (Net)  </t>
  </si>
  <si>
    <t>XIII.</t>
  </si>
  <si>
    <t xml:space="preserve">MADDİ DURAN VARLIKLAR (Net) </t>
  </si>
  <si>
    <t>XIV.</t>
  </si>
  <si>
    <t>MADDİ OLMAYAN DURAN VARLIKLAR (Net)</t>
  </si>
  <si>
    <t>14.1</t>
  </si>
  <si>
    <t>Şerefiye</t>
  </si>
  <si>
    <t>14.2</t>
  </si>
  <si>
    <t>Diğer</t>
  </si>
  <si>
    <t>XV.</t>
  </si>
  <si>
    <t xml:space="preserve">ERTELENMİŞ VERGİ VARLIĞI </t>
  </si>
  <si>
    <t>XVI.</t>
  </si>
  <si>
    <t>16.1</t>
  </si>
  <si>
    <t xml:space="preserve">Satış Amaçlı </t>
  </si>
  <si>
    <t>16.2</t>
  </si>
  <si>
    <t>Durdurulan Faaliyetlere İlişkin</t>
  </si>
  <si>
    <t>XVII.</t>
  </si>
  <si>
    <t xml:space="preserve">DİĞER AKTİFLER  </t>
  </si>
  <si>
    <t>AKTİF TOPLAMI</t>
  </si>
  <si>
    <t>PASİF KALEMLER</t>
  </si>
  <si>
    <t>ALINAN KREDİLER</t>
  </si>
  <si>
    <t>3.1</t>
  </si>
  <si>
    <t>3.2</t>
  </si>
  <si>
    <t>3.3</t>
  </si>
  <si>
    <t>3.4</t>
  </si>
  <si>
    <t xml:space="preserve">İHRAÇ EDİLEN MENKUL KIYMETLER (Net)  </t>
  </si>
  <si>
    <t>4.1</t>
  </si>
  <si>
    <t>Bonolar</t>
  </si>
  <si>
    <t>4.2</t>
  </si>
  <si>
    <t>Varlığa Dayalı Menkul Kıymetler</t>
  </si>
  <si>
    <t>4.3</t>
  </si>
  <si>
    <t>Tahviller</t>
  </si>
  <si>
    <t xml:space="preserve">MUHTELİF BORÇLAR  </t>
  </si>
  <si>
    <t>DİĞER YABANCI KAYNAKLAR</t>
  </si>
  <si>
    <t xml:space="preserve">VII. </t>
  </si>
  <si>
    <t>7.3</t>
  </si>
  <si>
    <t xml:space="preserve">VIII. </t>
  </si>
  <si>
    <t>ÖDENECEK VERGİ VE YÜKÜMLÜLÜKLER</t>
  </si>
  <si>
    <t xml:space="preserve">IX. </t>
  </si>
  <si>
    <t>BORÇ VE GİDER KARŞILIKLARI</t>
  </si>
  <si>
    <t>9.1</t>
  </si>
  <si>
    <t>Yeniden Yapılanma Karşılığı</t>
  </si>
  <si>
    <t>9.2</t>
  </si>
  <si>
    <t>Çalışan Hakları Yükümlülüğü Karşılığı</t>
  </si>
  <si>
    <t>9.3</t>
  </si>
  <si>
    <t>Diğer Karşılıklar</t>
  </si>
  <si>
    <t>ERTELENMİŞ VERGİ BORCU</t>
  </si>
  <si>
    <t>11.1</t>
  </si>
  <si>
    <t>11.2</t>
  </si>
  <si>
    <t xml:space="preserve">XII. </t>
  </si>
  <si>
    <t>SERMAYE BENZERİ KREDİLER</t>
  </si>
  <si>
    <t>ÖZKAYNAKLAR</t>
  </si>
  <si>
    <t>13.1</t>
  </si>
  <si>
    <t>Ödenmiş Sermaye</t>
  </si>
  <si>
    <t>13.2</t>
  </si>
  <si>
    <t>Sermaye Yedekleri</t>
  </si>
  <si>
    <t>13.2.1</t>
  </si>
  <si>
    <t>Hisse Senedi İhraç Primleri</t>
  </si>
  <si>
    <t>13.2.2</t>
  </si>
  <si>
    <t>Hisse Senedi İptal Kârları</t>
  </si>
  <si>
    <t>13.2.3</t>
  </si>
  <si>
    <t>Menkul Değerler Değerleme Farkları</t>
  </si>
  <si>
    <t>13.2.4</t>
  </si>
  <si>
    <t>Maddi ve Maddi Olmayan Duran Varlıklar Yeniden Değerleme Farkları</t>
  </si>
  <si>
    <t>13.2.5</t>
  </si>
  <si>
    <t>13.2.6</t>
  </si>
  <si>
    <t>Riskten Korunma Değerleme Farkları (Etkin kısım)</t>
  </si>
  <si>
    <t>13.2.7</t>
  </si>
  <si>
    <t>13.2.8</t>
  </si>
  <si>
    <t>Diğer Sermaye Yedekleri</t>
  </si>
  <si>
    <t>13.3</t>
  </si>
  <si>
    <t>Kâr Yedekleri</t>
  </si>
  <si>
    <t>13.3.1</t>
  </si>
  <si>
    <t>Yasal Yedekler</t>
  </si>
  <si>
    <t>13.3.2</t>
  </si>
  <si>
    <t>Statü Yedekleri</t>
  </si>
  <si>
    <t>13.3.3</t>
  </si>
  <si>
    <t>Olağanüstü Yedekler</t>
  </si>
  <si>
    <t>13.3.4</t>
  </si>
  <si>
    <t>Diğer Kâr Yedekleri</t>
  </si>
  <si>
    <t>13.4</t>
  </si>
  <si>
    <t>Kâr veya Zarar</t>
  </si>
  <si>
    <t>13.4.1</t>
  </si>
  <si>
    <t>Geçmiş Yıllar Kâr veya Zararı</t>
  </si>
  <si>
    <t>13.4.2</t>
  </si>
  <si>
    <t>Dönem Net Kâr veya Zararı</t>
  </si>
  <si>
    <t>PASİF TOPLAMI</t>
  </si>
  <si>
    <t>GELİR VE GİDER KALEMLERİ</t>
  </si>
  <si>
    <t>ESAS FAALİYET GELİRLERİ</t>
  </si>
  <si>
    <t>1.1</t>
  </si>
  <si>
    <t>1.1.1</t>
  </si>
  <si>
    <t>1.1.2</t>
  </si>
  <si>
    <t>1.2</t>
  </si>
  <si>
    <t>1.2.1</t>
  </si>
  <si>
    <t>1.2.2</t>
  </si>
  <si>
    <t>ESAS FAALİYET GİDERLERİ (-)</t>
  </si>
  <si>
    <t>Personel Giderleri</t>
  </si>
  <si>
    <t>Kıdem Tazminatı Karşılığı Gideri</t>
  </si>
  <si>
    <t>Araştırma Geliştirme Giderleri</t>
  </si>
  <si>
    <t>2.4</t>
  </si>
  <si>
    <t>Genel İşletme Giderleri</t>
  </si>
  <si>
    <t>2.5</t>
  </si>
  <si>
    <t>DİĞER FAALİYET GELİRLERİ</t>
  </si>
  <si>
    <t>Bankalardan Alınan Faizler</t>
  </si>
  <si>
    <t>Ters Repo İşlemlerinden Alınan Faizler</t>
  </si>
  <si>
    <t>Menkul Değerlerden Alınan Faizler</t>
  </si>
  <si>
    <t>3.3.1</t>
  </si>
  <si>
    <t>Alım Satım Amaçlı Finansal Varlıklardan</t>
  </si>
  <si>
    <t>3.3.2</t>
  </si>
  <si>
    <t>3.3.3</t>
  </si>
  <si>
    <t xml:space="preserve">Satılmaya Hazır Finansal Varlıklardan </t>
  </si>
  <si>
    <t>3.3.4</t>
  </si>
  <si>
    <t>Vadeye Kadar Elde Tutulacak Yatırımlardan</t>
  </si>
  <si>
    <t>Temettü Gelirleri</t>
  </si>
  <si>
    <t>3.5</t>
  </si>
  <si>
    <t>Sermaye Piyasası İşlemleri Kârı</t>
  </si>
  <si>
    <t>3.5.1</t>
  </si>
  <si>
    <t>Türev Finansal İşlemlerden</t>
  </si>
  <si>
    <t>3.5.2</t>
  </si>
  <si>
    <t>3.6</t>
  </si>
  <si>
    <t>Kambiyo İşlemleri Kârı</t>
  </si>
  <si>
    <t>3.7</t>
  </si>
  <si>
    <t>FİNANSMAN GİDERLERİ (-)</t>
  </si>
  <si>
    <t xml:space="preserve">Kullanılan Kredilere Verilen Faizler </t>
  </si>
  <si>
    <t>Faktoring İşlemlerinden Borçlara Verilen Faizler</t>
  </si>
  <si>
    <t>Finansal Kiralama Giderleri</t>
  </si>
  <si>
    <t>4.4</t>
  </si>
  <si>
    <t>İhraç Edilen Menkul Kıymetlere Verilen Faizler</t>
  </si>
  <si>
    <t>4.5</t>
  </si>
  <si>
    <t xml:space="preserve">Diğer Faiz Giderleri  </t>
  </si>
  <si>
    <t>4.6</t>
  </si>
  <si>
    <t>Verilen Ücret ve Komisyonlar</t>
  </si>
  <si>
    <t>DİĞER FAALİYET GİDERLERİ (-)</t>
  </si>
  <si>
    <t>Menkul Değerler Değer Düşüş Gideri</t>
  </si>
  <si>
    <t>Duran Varlıklar Değer Düşüş Giderleri</t>
  </si>
  <si>
    <t>Maddi Duran Varlık Değer Düşüş Giderleri</t>
  </si>
  <si>
    <t>6.2.3</t>
  </si>
  <si>
    <t>Şerefiye Değer Düşüş Gideri</t>
  </si>
  <si>
    <t>6.2.4</t>
  </si>
  <si>
    <t>Diğer Maddi Olmayan Duran Varlıklar Değer Düşüş Giderleri</t>
  </si>
  <si>
    <t>6.2.5</t>
  </si>
  <si>
    <t>İştirak, Bağlı Ortakılık ve İş Ortaklıkları Değer Düşüş Giderleri</t>
  </si>
  <si>
    <t xml:space="preserve">Türev Finansal İşlemlerden Zarar </t>
  </si>
  <si>
    <t>6.4</t>
  </si>
  <si>
    <t xml:space="preserve">Kambiyo İşlemleri Zararı </t>
  </si>
  <si>
    <t>6.5</t>
  </si>
  <si>
    <t>NET FAALİYET K/Z (I+…+VI)</t>
  </si>
  <si>
    <t>NET PARASAL POZİSYON KÂRI/ZARARI</t>
  </si>
  <si>
    <t>SÜRDÜRÜLEN FAALİYETLER VERGİ ÖNCESİ K/Z (VII+VIII+IX)</t>
  </si>
  <si>
    <t>SÜRDÜRÜLEN FAALİYETLER VERGİ KARŞILIĞI (±)</t>
  </si>
  <si>
    <t>Cari Vergi Karşılığı</t>
  </si>
  <si>
    <t>Zarar Olarak Muhasebeleştirilen Takipteki Alacaklardan Tahsilatlar</t>
  </si>
  <si>
    <t>1.1.7</t>
  </si>
  <si>
    <t>Personele ve Hizmet Tedarik Edenlere Yapılan Nakit Ödemeler</t>
  </si>
  <si>
    <t>1.1.8</t>
  </si>
  <si>
    <t>Ödenen Vergiler</t>
  </si>
  <si>
    <t>1.1.9</t>
  </si>
  <si>
    <t>Esas Faaliyet Konusu Aktif ve Pasiflerdeki Değişim</t>
  </si>
  <si>
    <t>Diğer Aktiflerde Net (Artış) Azalış</t>
  </si>
  <si>
    <t xml:space="preserve">Maddi ve Maddi Olmayan  </t>
  </si>
  <si>
    <t>Ortaklıklardan Bedelsiz</t>
  </si>
  <si>
    <t>Riskten Korunma</t>
  </si>
  <si>
    <t>Satış Amaçlı/ Durdurulan</t>
  </si>
  <si>
    <t>Sermaye</t>
  </si>
  <si>
    <t xml:space="preserve">Enf. 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</si>
  <si>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</si>
  <si>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</si>
  <si>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</si>
  <si>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</si>
  <si>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</si>
  <si>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</si>
  <si>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</si>
  <si>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Değerleme Farkı</t>
  </si>
  <si>
    <t>Duran Varlık YDF</t>
  </si>
  <si>
    <t xml:space="preserve"> Hisse Senetleri</t>
  </si>
  <si>
    <t>Fonları</t>
  </si>
  <si>
    <t xml:space="preserve"> Faaliyetlerden BDF</t>
  </si>
  <si>
    <t>Özkaynak</t>
  </si>
  <si>
    <t>Dönem İçindeki Değişimler</t>
  </si>
  <si>
    <t>Birleşmeden Kaynaklanan Artış/Azalış</t>
  </si>
  <si>
    <t>Riskten Korunma İşlemlerinden Değerleme Farklar</t>
  </si>
  <si>
    <t>5.1</t>
  </si>
  <si>
    <t>Nakit Akış Riskinden Korunma</t>
  </si>
  <si>
    <t>5.2</t>
  </si>
  <si>
    <t xml:space="preserve">Yurtdışındaki Net Yatırım Riskinden Korunma </t>
  </si>
  <si>
    <t xml:space="preserve">Maddi Duran Varlıklar Yeniden Değerleme Farkları </t>
  </si>
  <si>
    <t>İştirakler, Bağlı Ort. ve İş Ortaklıklarından Bedelsiz Hisse Senetleri</t>
  </si>
  <si>
    <t xml:space="preserve">Kur Farkları </t>
  </si>
  <si>
    <t>Varlıkların Elden Çıkarılmasından Kaynaklanan Değişiklik</t>
  </si>
  <si>
    <t>Varlıkların Yeniden Sınıflandırılmasından Kaynaklanan Değişiklik</t>
  </si>
  <si>
    <t>Nakden Gerçekleştirilen Sermaye Artırımı</t>
  </si>
  <si>
    <t>Hisse Senedi İhracı</t>
  </si>
  <si>
    <t>Ödenmiş Sermaye Enflasyon Düzeltme Farkı</t>
  </si>
  <si>
    <t xml:space="preserve">Hisse Senedine Dönüştürülebilir Tahviller </t>
  </si>
  <si>
    <t>Sermaye Benzeri Krediler</t>
  </si>
  <si>
    <t>Dönem Net Kârı veya Zararı</t>
  </si>
  <si>
    <t>Kâr Dağıtımı</t>
  </si>
  <si>
    <t>Dağıtılan Temettü</t>
  </si>
  <si>
    <t>Yedeklere Aktarılan Tutarlar</t>
  </si>
  <si>
    <t xml:space="preserve">Hisse Senedi İhracı </t>
  </si>
  <si>
    <t>17.1</t>
  </si>
  <si>
    <t>17.2</t>
  </si>
  <si>
    <t>17.3</t>
  </si>
  <si>
    <t>Notlar</t>
  </si>
  <si>
    <t>Bağımsız Denetimden Geçmiş</t>
  </si>
  <si>
    <t>GELİR TABLOSU</t>
  </si>
  <si>
    <t xml:space="preserve">Satış Amaçlı Elde Tutulan ve Durdurulan Faaliyetlere İlişkin Duran </t>
  </si>
  <si>
    <t>Varlıkların Birikmiş Değerleme Farkları</t>
  </si>
  <si>
    <t>İştirakler, Bağlı Ort. ve Birlikte Kontrol Edilen Ort. Bedelsiz Hisse</t>
  </si>
  <si>
    <t>Senetleri</t>
  </si>
  <si>
    <t>Gerçeğe Uygun Değer Farkı Kar/Zarara Yansıtılan Olarak</t>
  </si>
  <si>
    <t>Sınıflandırılan FV</t>
  </si>
  <si>
    <t>Satış Amaçlı Elde Tutulan ve Durudurulan Faaliyetlere İlişkin Duran Varlıklar Değer Düşüş</t>
  </si>
  <si>
    <t>Giderleri</t>
  </si>
  <si>
    <t>GERÇEĞE UYGUN DEĞER FARKI K/Z'A YANSITILAN FV</t>
  </si>
  <si>
    <t>(Net)</t>
  </si>
  <si>
    <t>RİSKTEN KORUNMA AMAÇLI TÜREV FİNANSAL</t>
  </si>
  <si>
    <t>VARLIKLAR</t>
  </si>
  <si>
    <t>SATIŞ AMAÇLI ELDE TUTULAN VE DURDURULAN</t>
  </si>
  <si>
    <t>FAALİYETLERE İLİŞKİN VARLIKLAR (Net)</t>
  </si>
  <si>
    <t>ALIM SATIM AMAÇLI TÜREV FİNANSAL</t>
  </si>
  <si>
    <t>YÜKÜMLÜLÜKLER</t>
  </si>
  <si>
    <t>FAALİYETLERE İLİŞKİN DURAN VARLIK BORÇLARI (Net)</t>
  </si>
  <si>
    <t>BİRLEŞME İŞLEMİ SONRASINDA GELİR OLARAK KAYDEDİLEN FAZLALIK</t>
  </si>
  <si>
    <t xml:space="preserve"> TUTARI</t>
  </si>
  <si>
    <t>FAKTORİNG ALACAKLARI</t>
  </si>
  <si>
    <t>İskontolu Faktoring Alacakları</t>
  </si>
  <si>
    <t>Yurt İçi</t>
  </si>
  <si>
    <t>Yurt Dışı</t>
  </si>
  <si>
    <t>Diğer Faktoring Alacakları</t>
  </si>
  <si>
    <t>Takipteki Faktoring Alacakları</t>
  </si>
  <si>
    <t>FAKTORİNG BORÇLARI</t>
  </si>
  <si>
    <t>FAKTORİNG GELİRLERİ</t>
  </si>
  <si>
    <t>Faktoring Alacaklarından Alınan Faizler</t>
  </si>
  <si>
    <t>İskontolu</t>
  </si>
  <si>
    <t>Faktoring Alacaklarından Alınan Ücret ve Komisyonlar</t>
  </si>
  <si>
    <t>Faktoring Alacaklarındaki Net (Artış) Azalış</t>
  </si>
  <si>
    <t>9,10</t>
  </si>
  <si>
    <t>Özel karşılıklar (-)</t>
  </si>
  <si>
    <t>TAKİPTEKİ ALACAKLARA İLİŞKİN ÖZEL KARŞILIKLAR (-)</t>
  </si>
  <si>
    <t>Ertelenmiş Vergi Gider Etkisi (+)</t>
  </si>
  <si>
    <t>11.3</t>
  </si>
  <si>
    <t>Ertelenmiş Vergi Gelir Etkisi (-)</t>
  </si>
  <si>
    <t>SÜRDÜRÜLEN FAALİYETLER DÖNEM NET K/Z (X±XI)</t>
  </si>
  <si>
    <t>DURDURULAN FAALİYETLERDEN GELİRLER</t>
  </si>
  <si>
    <t>Satış Amaçlı Elde Tutulan Duran Varlık Gelirleri</t>
  </si>
  <si>
    <t>Bağlı Ortaklık, İştirak ve İş Ortaklıkları Satış Karları</t>
  </si>
  <si>
    <t>Diğer Durdurulan Faaliyet Gelirleri</t>
  </si>
  <si>
    <t>DURDURULAN FAALİYETLERDEN GİDERLER (-)</t>
  </si>
  <si>
    <t>Satış Amaçlı Elde Tutulan Duran Varlık Giderleri</t>
  </si>
  <si>
    <t>Bağlı Ortaklık, İştirak ve İş Ortaklıkları Satış Zararları</t>
  </si>
  <si>
    <t>14.3</t>
  </si>
  <si>
    <t>Diğer Durdurulan Faaliyet Giderleri</t>
  </si>
  <si>
    <t>DURDURULAN FAALİYETLER VERGİ ÖNCESİ K/Z (XIII-XIV)</t>
  </si>
  <si>
    <t>DURDURULAN FAALİYETLER VERGİ KARŞILIĞI (±)</t>
  </si>
  <si>
    <t>16.3</t>
  </si>
  <si>
    <t>DURDURULAN FAALİYETLER DÖNEM NET K/Z (XV±XVI)</t>
  </si>
  <si>
    <t>XVIII.</t>
  </si>
  <si>
    <t>NET DÖNEM KARI/ZARARI (XII+XVII)</t>
  </si>
  <si>
    <t>A.</t>
  </si>
  <si>
    <t>ESAS FAALİYETLERE İLİŞKİN NAKİT AKIŞLARI</t>
  </si>
  <si>
    <t>Esas Faaliyet Konusu Aktif ve Pasiflerdeki Değişim Öncesi Faaliyet Kârı</t>
  </si>
  <si>
    <t>Alınan Faizler/Kiralama Gelirleri</t>
  </si>
  <si>
    <t>Kiralama Giderleri</t>
  </si>
  <si>
    <t>1.1.3</t>
  </si>
  <si>
    <t>Alınan Temettüler</t>
  </si>
  <si>
    <t>1.1.4</t>
  </si>
  <si>
    <t>Alınan Ücret ve Komisyonlar</t>
  </si>
  <si>
    <t>1.1.5</t>
  </si>
  <si>
    <t>Elde Edilen Diğer Kazançlar</t>
  </si>
  <si>
    <t>1.1.6</t>
  </si>
  <si>
    <t>Nakit ve Nakde Eşdeğer Varlıklardaki Net Artış/Azalış</t>
  </si>
  <si>
    <t>-</t>
  </si>
  <si>
    <t xml:space="preserve"> (Tutarlar aksi belirtilmedikçe Bin Türk Lirası (“Bin TL”) olarak ifade edilmiştir.)</t>
  </si>
  <si>
    <t xml:space="preserve"> (Tutarlar aksi belirtilmedikçe  Bin Türk Lirası (“Bin TL”) olarak ifade edilmiştir.)</t>
  </si>
  <si>
    <t xml:space="preserve">Kontrol : </t>
  </si>
  <si>
    <t>TMS 8 Uyarınca Yapılan Düzeltmeler</t>
  </si>
  <si>
    <t>Muhasebe Politikasında Yapılan Değişikliklerin Etkisi</t>
  </si>
  <si>
    <t>Yeni Bakiye</t>
  </si>
  <si>
    <t>GARANTİ FAKTORİNG HİZMETLERİ A.Ş.</t>
  </si>
  <si>
    <t>ÖNCEKİ DÖNEM</t>
  </si>
  <si>
    <t>Dönem Başı Bakiyesi (Önceden Raporlanan)</t>
  </si>
  <si>
    <t>Hataların Düzeltilmesinin Etkisi (Not 2.6)</t>
  </si>
  <si>
    <t>XIX.</t>
  </si>
  <si>
    <t>19.1</t>
  </si>
  <si>
    <t>19.2</t>
  </si>
  <si>
    <t>19.3</t>
  </si>
  <si>
    <t>CARİ DÖNEM</t>
  </si>
  <si>
    <t xml:space="preserve"> 31 Aralık 2011</t>
  </si>
  <si>
    <t>Önceki Dönem Sonu Bakiyesi (31 Aralık 2011)</t>
  </si>
  <si>
    <t>1 Nisan - 30 Haziran 2012</t>
  </si>
  <si>
    <t>1 Nisan - 30 Haziran 2011</t>
  </si>
  <si>
    <t>Bağımsız İncelemeden Geçmiş</t>
  </si>
  <si>
    <t>1 Ocak - 30 Haziran 2012</t>
  </si>
  <si>
    <t>1 Ocak - 30 Haziran 2011</t>
  </si>
  <si>
    <t>Bağımsız İncelemeden Geçmemiş</t>
  </si>
  <si>
    <t>30 HAZİRAN 2012 TARİHİNDE SONA EREN ARA HESAP DÖNEMİNE AİT</t>
  </si>
  <si>
    <t xml:space="preserve"> 30 Haziran  2012</t>
  </si>
  <si>
    <t xml:space="preserve"> 30 Haziran 2012</t>
  </si>
  <si>
    <t>30 HAZİRAN 2012 TARİHİ İTİBARIYLA BİLANÇO</t>
  </si>
  <si>
    <t>30 HAZİRAN 2012 TARİHİ İTİBARIYLA NAZIM HESAP TABLOSU</t>
  </si>
  <si>
    <t>(Bağımsız İncelemeden Geçmiş)</t>
  </si>
  <si>
    <t>Dönem Sonu Bakiyesi  (30 Haziran 2012) (I+II+III+...+XV+XVI+XVII)</t>
  </si>
  <si>
    <t>Dönem Sonu Bakiyesi  (30 Haziran 2011) (I+II+III+IV+…...+XVII+XVIII+XIX)</t>
  </si>
  <si>
    <t>Bin Adet Hisse Başına Kar/ (Zarar) (Kuruş)</t>
  </si>
</sst>
</file>

<file path=xl/styles.xml><?xml version="1.0" encoding="utf-8"?>
<styleSheet xmlns="http://schemas.openxmlformats.org/spreadsheetml/2006/main">
  <numFmts count="10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#,##0.00;[Red]\-#,##0.00"/>
    <numFmt numFmtId="166" formatCode="#,###;\(#,###\);\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.0000"/>
    <numFmt numFmtId="172" formatCode="#,##0.0"/>
    <numFmt numFmtId="173" formatCode="dd\ mmmm\ yyyy"/>
    <numFmt numFmtId="174" formatCode="[$-41F]d\ mmmm\ yyyy;@"/>
    <numFmt numFmtId="175" formatCode="_-* #,##0\ _Y_T_L_-;\-* #,##0\ _Y_T_L_-;_-* &quot;-&quot;\ _Y_T_L_-;_-@_-"/>
    <numFmt numFmtId="176" formatCode="#,##0.0;[Red]\-#,##0.0"/>
    <numFmt numFmtId="177" formatCode="_-* #,##0.00_-;\-* #,##0.00_-;_-* &quot;-&quot;??_-;_-@_-"/>
    <numFmt numFmtId="178" formatCode="_(* #,##0.000_);_(* \(#,##0.000\);_(* &quot;-&quot;??_);_(@_)"/>
    <numFmt numFmtId="179" formatCode="#,##0.00\ \ ;"/>
    <numFmt numFmtId="180" formatCode="#,##0.\9\5\ \ ;"/>
    <numFmt numFmtId="181" formatCode="#,##0.\9\9\ \ ;"/>
    <numFmt numFmtId="182" formatCode="_-* #,##0.00_$_-;\-* #,##0.00_$_-;_-* &quot;-&quot;??_$_-;_-@_-"/>
    <numFmt numFmtId="183" formatCode="_ * #,##0\ _T_L_ ;_ * #,##0\ _T_L_ ;_ * &quot;-&quot;\ _T_L_ ;_ @_ "/>
    <numFmt numFmtId="184" formatCode="_-* #,##0_-;\-* #,##0_-;_-* &quot;-&quot;_-;_-@_-"/>
    <numFmt numFmtId="185" formatCode="_-* #,##0_?_._-;\-* #,##0_?_._-;_-* &quot;-&quot;_?_._-;_-@_-"/>
    <numFmt numFmtId="186" formatCode="_-* #,##0_$_-;\-* #,##0_$_-;_-* &quot;-&quot;_$_-;_-@_-"/>
    <numFmt numFmtId="187" formatCode="_ * #,##0.00\ _T_L_ ;_ * #,##0.00\ _T_L_ ;_ * &quot;-&quot;??\ _T_L_ ;_ @_ "/>
    <numFmt numFmtId="188" formatCode="d/m/yy"/>
    <numFmt numFmtId="189" formatCode="#"/>
    <numFmt numFmtId="190" formatCode="_-* #,##0\ _$_-;\-* #,##0\ _$_-;_-* &quot;-&quot;\ _$_-;_-@_-"/>
    <numFmt numFmtId="191" formatCode="_-* #,##0.00_?_._-;\-* #,##0.00_?_._-;_-* &quot;-&quot;??_?_._-;_-@_-"/>
    <numFmt numFmtId="192" formatCode="_-* #,##0\ _F_-;\-* #,##0\ _F_-;_-* &quot;-&quot;\ _F_-;_-@_-"/>
    <numFmt numFmtId="193" formatCode="&quot;TL&quot;#,##0.00;[Red]\-&quot;TL&quot;#,##0.00"/>
    <numFmt numFmtId="194" formatCode="#,##0&quot;?.&quot;;\-#,##0&quot;?.&quot;"/>
    <numFmt numFmtId="195" formatCode="_ * #,##0_)\ _T_L_ ;_ * \(#,##0\)\ _T_L_ ;_ * &quot;-&quot;_)\ _T_L_ ;_ @_ "/>
    <numFmt numFmtId="196" formatCode="#,##0.00\ &quot;F&quot;;\-#,##0.00\ &quot;F&quot;"/>
    <numFmt numFmtId="197" formatCode="&quot;$&quot;#,##0.00;[Red]\-&quot;$&quot;#,##0.00"/>
    <numFmt numFmtId="198" formatCode="_(* #.##0.0_);_(* \(#.##0.0\);_(* &quot;-&quot;??_);_(@_)"/>
    <numFmt numFmtId="199" formatCode="_-&quot;$&quot;* #,##0_-;\-&quot;$&quot;* #,##0_-;_-&quot;$&quot;* &quot;-&quot;_-;_-@_-"/>
    <numFmt numFmtId="200" formatCode="_ * #,##0_ ;_ * \-#,##0_ ;_ * &quot;-&quot;_ ;_ @_ "/>
    <numFmt numFmtId="201" formatCode="#,##0.0_);\(#,##0.0\)"/>
    <numFmt numFmtId="202" formatCode="#,##0.0000"/>
    <numFmt numFmtId="203" formatCode="#,##0;\-#,##0;&quot;-&quot;"/>
    <numFmt numFmtId="204" formatCode="#,##0.00;\-#,##0.00;&quot;-&quot;"/>
    <numFmt numFmtId="205" formatCode="#,##0%;\-#,##0%;&quot;- &quot;"/>
    <numFmt numFmtId="206" formatCode="#,##0.0%;\-#,##0.0%;&quot;- &quot;"/>
    <numFmt numFmtId="207" formatCode="#,##0.00%;\-#,##0.00%;&quot;- &quot;"/>
    <numFmt numFmtId="208" formatCode="#,##0.0;\-#,##0.0;&quot;-&quot;"/>
    <numFmt numFmtId="209" formatCode="0.000_)"/>
    <numFmt numFmtId="210" formatCode="[$-41F]mmmm\ yy;@"/>
    <numFmt numFmtId="211" formatCode="_ * #,##0.00_)\ _T_L_ ;_ * \(#,##0.00\)\ _T_L_ ;_ * &quot;-&quot;??_)\ _T_L_ ;_ @_ "/>
    <numFmt numFmtId="212" formatCode="_-* #,##0.000_-;\-* #,##0.000_-;_-* &quot;-&quot;??_-;_-@_-"/>
    <numFmt numFmtId="213" formatCode="_-* #,##0.0_-;\-* #,##0.0_-;_-* &quot;-&quot;?_-;_-@_-"/>
    <numFmt numFmtId="214" formatCode="\ \ \ \ General"/>
    <numFmt numFmtId="215" formatCode="########.00"/>
    <numFmt numFmtId="216" formatCode="yy"/>
    <numFmt numFmtId="217" formatCode="_([$€]* #,##0.00_);_([$€]* \(#,##0.00\);_([$€]* &quot;-&quot;??_);_(@_)"/>
    <numFmt numFmtId="218" formatCode="_-* #,##0\ _D_M_-;\-* #,##0\ _D_M_-;_-* &quot;-&quot;\ _D_M_-;_-@_-"/>
    <numFmt numFmtId="219" formatCode="_-* #,##0.00\ _D_M_-;\-* #,##0.00\ _D_M_-;_-* &quot;-&quot;??\ _D_M_-;_-@_-"/>
    <numFmt numFmtId="220" formatCode="#.00"/>
    <numFmt numFmtId="221" formatCode="&quot; CALL FOR DELIVERY APPT: (909) 428-8600               &quot;"/>
    <numFmt numFmtId="222" formatCode="#."/>
    <numFmt numFmtId="223" formatCode="&quot;1-56884-&quot;000\-0"/>
    <numFmt numFmtId="224" formatCode="&quot;1-878058-&quot;00\-0"/>
    <numFmt numFmtId="225" formatCode="yyyy\-mm\-dd;@"/>
    <numFmt numFmtId="226" formatCode="m/d"/>
    <numFmt numFmtId="227" formatCode="mm/dd"/>
    <numFmt numFmtId="228" formatCode="mm/yy"/>
    <numFmt numFmtId="229" formatCode="mmm\ \'yy"/>
    <numFmt numFmtId="230" formatCode="#,##0\ &quot;F&quot;;[Red]\-#,##0\ &quot;F&quot;"/>
    <numFmt numFmtId="231" formatCode="#,##0.00\ &quot;F&quot;;[Red]\-#,##0.00\ &quot;F&quot;"/>
    <numFmt numFmtId="232" formatCode="&quot;0-87779-&quot;000\-0"/>
    <numFmt numFmtId="233" formatCode="0.00_)"/>
    <numFmt numFmtId="234" formatCode="&quot;See Note &quot;\ #"/>
    <numFmt numFmtId="235" formatCode="&quot;0-07-88&quot;0000\-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0%;\(0%\)"/>
    <numFmt numFmtId="239" formatCode="\$\ #,##0"/>
    <numFmt numFmtId="240" formatCode="&quot; CALL FOR DELIVERY APPT: (203) 928-0847                &quot;"/>
    <numFmt numFmtId="241" formatCode="#,##0.0;\(#,##0.0\)"/>
    <numFmt numFmtId="242" formatCode="000"/>
    <numFmt numFmtId="243" formatCode="General_)"/>
    <numFmt numFmtId="244" formatCode="#,##0;\(#,##0\)"/>
    <numFmt numFmtId="245" formatCode="#,##0\ ;[Red]\(#,##0\)"/>
    <numFmt numFmtId="246" formatCode="\ \ @"/>
    <numFmt numFmtId="247" formatCode="\ \ \ \ @"/>
    <numFmt numFmtId="248" formatCode="_-* #,##0.00\ _$_-;\-* #,##0.00\ _$_-;_-* &quot;-&quot;??\ _$_-;_-@_-"/>
    <numFmt numFmtId="249" formatCode="&quot;L.&quot;\ #,##0;[Red]\-&quot;L.&quot;\ #,##0"/>
    <numFmt numFmtId="250" formatCode="_-&quot;L.&quot;\ * #,##0.00_-;\-&quot;L.&quot;\ * #,##0.00_-;_-&quot;L.&quot;\ * &quot;-&quot;??_-;_-@_-"/>
    <numFmt numFmtId="251" formatCode="&quot;DM&quot;#,##0;[Red]\-&quot;DM&quot;#,##0"/>
    <numFmt numFmtId="252" formatCode="&quot;DM&quot;#,##0.00;[Red]\-&quot;DM&quot;#,##0.00"/>
    <numFmt numFmtId="253" formatCode="_-&quot;£&quot;* #,##0_-;\-&quot;£&quot;* #,##0_-;_-&quot;£&quot;* &quot;-&quot;_-;_-@_-"/>
    <numFmt numFmtId="254" formatCode="_-&quot;£&quot;* #,##0.00_-;\-&quot;£&quot;* #,##0.00_-;_-&quot;£&quot;* &quot;-&quot;??_-;_-@_-"/>
    <numFmt numFmtId="255" formatCode=";;;@"/>
  </numFmts>
  <fonts count="167">
    <font>
      <sz val="10"/>
      <name val="Comic Sans MS"/>
      <family val="0"/>
    </font>
    <font>
      <sz val="8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Comic Sans MS"/>
      <family val="4"/>
    </font>
    <font>
      <u val="single"/>
      <sz val="7.5"/>
      <color indexed="36"/>
      <name val="Comic Sans MS"/>
      <family val="4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sz val="15"/>
      <name val="Times New Roman"/>
      <family val="1"/>
    </font>
    <font>
      <b/>
      <sz val="23"/>
      <name val="Times New Roman"/>
      <family val="1"/>
    </font>
    <font>
      <b/>
      <sz val="26"/>
      <name val="Times New Roman"/>
      <family val="1"/>
    </font>
    <font>
      <b/>
      <i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 Tur"/>
      <family val="2"/>
    </font>
    <font>
      <sz val="10"/>
      <color indexed="8"/>
      <name val="Arial Tur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0"/>
      <color indexed="9"/>
      <name val="Arial Tur"/>
      <family val="2"/>
    </font>
    <font>
      <sz val="10"/>
      <name val="Arial Cyr"/>
      <family val="0"/>
    </font>
    <font>
      <sz val="10"/>
      <name val="Arial Tur"/>
      <family val="0"/>
    </font>
    <font>
      <sz val="9"/>
      <name val="Arial"/>
      <family val="2"/>
    </font>
    <font>
      <sz val="9"/>
      <name val="Arial Tur"/>
      <family val="0"/>
    </font>
    <font>
      <sz val="12"/>
      <name val="Courier"/>
      <family val="3"/>
    </font>
    <font>
      <sz val="12"/>
      <name val="Times New Roman Tur"/>
      <family val="0"/>
    </font>
    <font>
      <sz val="8"/>
      <name val="Arial Tur"/>
      <family val="0"/>
    </font>
    <font>
      <i/>
      <sz val="10"/>
      <name val="Arial"/>
      <family val="2"/>
    </font>
    <font>
      <sz val="10"/>
      <name val="Times New Roman TUR"/>
      <family val="0"/>
    </font>
    <font>
      <sz val="12"/>
      <name val="Arial"/>
      <family val="2"/>
    </font>
    <font>
      <sz val="12"/>
      <name val="·s²Ó©úÅé"/>
      <family val="0"/>
    </font>
    <font>
      <sz val="7.5"/>
      <name val="Geneva"/>
      <family val="0"/>
    </font>
    <font>
      <sz val="12"/>
      <color indexed="24"/>
      <name val="Arial"/>
      <family val="2"/>
    </font>
    <font>
      <b/>
      <sz val="11"/>
      <name val="Arial"/>
      <family val="2"/>
    </font>
    <font>
      <i/>
      <sz val="10"/>
      <color indexed="23"/>
      <name val="Arial Tur"/>
      <family val="2"/>
    </font>
    <font>
      <b/>
      <sz val="18"/>
      <color indexed="12"/>
      <name val="Arial"/>
      <family val="2"/>
    </font>
    <font>
      <sz val="8"/>
      <name val="Times New Roman"/>
      <family val="1"/>
    </font>
    <font>
      <sz val="10"/>
      <color indexed="52"/>
      <name val="Arial Tur"/>
      <family val="2"/>
    </font>
    <font>
      <b/>
      <sz val="16"/>
      <name val="Arial (WT)"/>
      <family val="2"/>
    </font>
    <font>
      <sz val="14"/>
      <name val="TimesNewRomanPS"/>
      <family val="0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sz val="9"/>
      <name val="Helv"/>
      <family val="0"/>
    </font>
    <font>
      <b/>
      <sz val="9"/>
      <color indexed="12"/>
      <name val="Helv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Tms Rmn"/>
      <family val="0"/>
    </font>
    <font>
      <sz val="10"/>
      <name val="MS Serif"/>
      <family val="1"/>
    </font>
    <font>
      <sz val="10"/>
      <name val="Courier"/>
      <family val="3"/>
    </font>
    <font>
      <i/>
      <sz val="9"/>
      <color indexed="12"/>
      <name val="Arial"/>
      <family val="2"/>
    </font>
    <font>
      <sz val="12"/>
      <name val="¹ÙÅÁÃ¼"/>
      <family val="1"/>
    </font>
    <font>
      <b/>
      <sz val="10"/>
      <color indexed="63"/>
      <name val="Arial Tur"/>
      <family val="2"/>
    </font>
    <font>
      <b/>
      <sz val="10"/>
      <color indexed="60"/>
      <name val="Arial"/>
      <family val="2"/>
    </font>
    <font>
      <sz val="10"/>
      <name val="Arial CE"/>
      <family val="0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i/>
      <sz val="8"/>
      <name val="Arial Narrow"/>
      <family val="2"/>
    </font>
    <font>
      <b/>
      <sz val="8"/>
      <name val="Helv"/>
      <family val="0"/>
    </font>
    <font>
      <sz val="10"/>
      <name val="Tahoma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8"/>
      <name val="Times New Roman"/>
      <family val="1"/>
    </font>
    <font>
      <b/>
      <sz val="10"/>
      <name val="Helv"/>
      <family val="0"/>
    </font>
    <font>
      <b/>
      <sz val="20"/>
      <name val="Arial"/>
      <family val="2"/>
    </font>
    <font>
      <sz val="10"/>
      <color indexed="62"/>
      <name val="Arial Tur"/>
      <family val="2"/>
    </font>
    <font>
      <b/>
      <sz val="16"/>
      <name val="Arial"/>
      <family val="2"/>
    </font>
    <font>
      <b/>
      <sz val="24"/>
      <color indexed="8"/>
      <name val="Times New Roman"/>
      <family val="1"/>
    </font>
    <font>
      <b/>
      <sz val="12"/>
      <name val="Arial"/>
      <family val="2"/>
    </font>
    <font>
      <sz val="10"/>
      <color indexed="13"/>
      <name val="Arial"/>
      <family val="2"/>
    </font>
    <font>
      <b/>
      <sz val="1"/>
      <color indexed="8"/>
      <name val="Courier"/>
      <family val="3"/>
    </font>
    <font>
      <sz val="9.75"/>
      <name val="Arial"/>
      <family val="2"/>
    </font>
    <font>
      <b/>
      <sz val="10"/>
      <color indexed="52"/>
      <name val="Arial Tur"/>
      <family val="2"/>
    </font>
    <font>
      <b/>
      <sz val="9.75"/>
      <name val="Arial"/>
      <family val="2"/>
    </font>
    <font>
      <i/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b/>
      <sz val="10"/>
      <color indexed="58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 Tur"/>
      <family val="2"/>
    </font>
    <font>
      <u val="single"/>
      <sz val="10"/>
      <color indexed="36"/>
      <name val="Arial"/>
      <family val="2"/>
    </font>
    <font>
      <sz val="9.75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1"/>
    </font>
    <font>
      <sz val="10"/>
      <color indexed="20"/>
      <name val="Arial Tur"/>
      <family val="2"/>
    </font>
    <font>
      <sz val="10"/>
      <color indexed="14"/>
      <name val="Arial"/>
      <family val="2"/>
    </font>
    <font>
      <sz val="24"/>
      <name val="Arial"/>
      <family val="2"/>
    </font>
    <font>
      <b/>
      <sz val="32"/>
      <name val="Arial"/>
      <family val="2"/>
    </font>
    <font>
      <b/>
      <sz val="9"/>
      <name val="Arial"/>
      <family val="2"/>
    </font>
    <font>
      <b/>
      <sz val="10"/>
      <color indexed="18"/>
      <name val="Arial Tur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6"/>
      <name val="Tahoma"/>
      <family val="2"/>
    </font>
    <font>
      <sz val="10"/>
      <color indexed="60"/>
      <name val="Arial Tur"/>
      <family val="2"/>
    </font>
    <font>
      <sz val="11"/>
      <name val="‚l‚r –¾’©"/>
      <family val="0"/>
    </font>
    <font>
      <i/>
      <sz val="9"/>
      <name val="Arial"/>
      <family val="2"/>
    </font>
    <font>
      <sz val="8"/>
      <name val="Helv"/>
      <family val="0"/>
    </font>
    <font>
      <sz val="10"/>
      <name val="Tms Rmn"/>
      <family val="0"/>
    </font>
    <font>
      <sz val="8"/>
      <name val="Palatino"/>
      <family val="0"/>
    </font>
    <font>
      <b/>
      <sz val="9"/>
      <color indexed="10"/>
      <name val="Helv"/>
      <family val="0"/>
    </font>
    <font>
      <sz val="10"/>
      <name val="Courier New"/>
      <family val="3"/>
    </font>
    <font>
      <b/>
      <sz val="11"/>
      <color indexed="16"/>
      <name val="Arial"/>
      <family val="2"/>
    </font>
    <font>
      <b/>
      <u val="single"/>
      <sz val="11"/>
      <color indexed="3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  <family val="0"/>
    </font>
    <font>
      <sz val="10"/>
      <name val="Arial Narrow"/>
      <family val="2"/>
    </font>
    <font>
      <sz val="9"/>
      <name val="Univers"/>
      <family val="2"/>
    </font>
    <font>
      <sz val="10"/>
      <name val="Univers"/>
      <family val="2"/>
    </font>
    <font>
      <b/>
      <sz val="10"/>
      <color indexed="8"/>
      <name val="Arial Tur"/>
      <family val="2"/>
    </font>
    <font>
      <sz val="8"/>
      <color indexed="10"/>
      <name val="Arial Narrow"/>
      <family val="2"/>
    </font>
    <font>
      <b/>
      <sz val="14"/>
      <name val="Times New Roman"/>
      <family val="1"/>
    </font>
    <font>
      <sz val="10"/>
      <color indexed="10"/>
      <name val="Arial Tur"/>
      <family val="2"/>
    </font>
    <font>
      <sz val="10"/>
      <color indexed="42"/>
      <name val="Arial"/>
      <family val="2"/>
    </font>
    <font>
      <u val="single"/>
      <sz val="8.4"/>
      <color indexed="12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19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7" fillId="0" borderId="0" applyFont="0" applyFill="0" applyBorder="0" applyAlignment="0" applyProtection="0"/>
    <xf numFmtId="179" fontId="37" fillId="0" borderId="1" applyFill="0" applyBorder="0" applyProtection="0">
      <alignment horizontal="right"/>
    </xf>
    <xf numFmtId="180" fontId="37" fillId="0" borderId="1" applyFill="0" applyBorder="0" applyProtection="0">
      <alignment horizontal="right"/>
    </xf>
    <xf numFmtId="181" fontId="37" fillId="0" borderId="1" applyFill="0" applyBorder="0" applyProtection="0">
      <alignment horizontal="right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1" fillId="0" borderId="0">
      <alignment/>
      <protection/>
    </xf>
    <xf numFmtId="0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4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4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6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0" fontId="26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2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7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9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86" fontId="39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92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1" fillId="0" borderId="0">
      <alignment horizontal="left" wrapText="1"/>
      <protection/>
    </xf>
    <xf numFmtId="190" fontId="26" fillId="0" borderId="0" applyFont="0" applyFill="0" applyBorder="0" applyAlignment="0" applyProtection="0"/>
    <xf numFmtId="190" fontId="43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7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8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6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88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6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44" fontId="40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39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37" fillId="0" borderId="0">
      <alignment/>
      <protection/>
    </xf>
    <xf numFmtId="44" fontId="44" fillId="0" borderId="0" applyFont="0" applyFill="0" applyBorder="0" applyAlignment="0" applyProtection="0"/>
    <xf numFmtId="41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192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45" fillId="0" borderId="0">
      <alignment/>
      <protection/>
    </xf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5" fillId="0" borderId="0">
      <alignment/>
      <protection/>
    </xf>
    <xf numFmtId="185" fontId="31" fillId="0" borderId="0" applyFont="0" applyFill="0" applyBorder="0" applyAlignment="0" applyProtection="0"/>
    <xf numFmtId="44" fontId="44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46" fillId="16" borderId="0">
      <alignment/>
      <protection/>
    </xf>
    <xf numFmtId="184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3" fontId="35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1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47" fillId="0" borderId="0" applyFont="0" applyFill="0" applyBorder="0" applyAlignment="0" applyProtection="0"/>
    <xf numFmtId="0" fontId="37" fillId="0" borderId="0">
      <alignment/>
      <protection/>
    </xf>
    <xf numFmtId="44" fontId="44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1" fillId="4" borderId="0">
      <alignment/>
      <protection/>
    </xf>
    <xf numFmtId="0" fontId="2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10" fontId="31" fillId="0" borderId="0">
      <alignment horizontal="center"/>
      <protection/>
    </xf>
    <xf numFmtId="0" fontId="150" fillId="17" borderId="0" applyNumberFormat="0" applyBorder="0" applyAlignment="0" applyProtection="0"/>
    <xf numFmtId="0" fontId="150" fillId="18" borderId="0" applyNumberFormat="0" applyBorder="0" applyAlignment="0" applyProtection="0"/>
    <xf numFmtId="0" fontId="150" fillId="19" borderId="0" applyNumberFormat="0" applyBorder="0" applyAlignment="0" applyProtection="0"/>
    <xf numFmtId="0" fontId="150" fillId="20" borderId="0" applyNumberFormat="0" applyBorder="0" applyAlignment="0" applyProtection="0"/>
    <xf numFmtId="0" fontId="150" fillId="21" borderId="0" applyNumberFormat="0" applyBorder="0" applyAlignment="0" applyProtection="0"/>
    <xf numFmtId="0" fontId="150" fillId="22" borderId="0" applyNumberFormat="0" applyBorder="0" applyAlignment="0" applyProtection="0"/>
    <xf numFmtId="4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150" fillId="23" borderId="0" applyNumberFormat="0" applyBorder="0" applyAlignment="0" applyProtection="0"/>
    <xf numFmtId="0" fontId="150" fillId="24" borderId="0" applyNumberFormat="0" applyBorder="0" applyAlignment="0" applyProtection="0"/>
    <xf numFmtId="0" fontId="150" fillId="25" borderId="0" applyNumberFormat="0" applyBorder="0" applyAlignment="0" applyProtection="0"/>
    <xf numFmtId="0" fontId="150" fillId="26" borderId="0" applyNumberFormat="0" applyBorder="0" applyAlignment="0" applyProtection="0"/>
    <xf numFmtId="0" fontId="150" fillId="27" borderId="0" applyNumberFormat="0" applyBorder="0" applyAlignment="0" applyProtection="0"/>
    <xf numFmtId="0" fontId="150" fillId="28" borderId="0" applyNumberFormat="0" applyBorder="0" applyAlignment="0" applyProtection="0"/>
    <xf numFmtId="0" fontId="151" fillId="29" borderId="0" applyNumberFormat="0" applyBorder="0" applyAlignment="0" applyProtection="0"/>
    <xf numFmtId="0" fontId="151" fillId="30" borderId="0" applyNumberFormat="0" applyBorder="0" applyAlignment="0" applyProtection="0"/>
    <xf numFmtId="0" fontId="151" fillId="31" borderId="0" applyNumberFormat="0" applyBorder="0" applyAlignment="0" applyProtection="0"/>
    <xf numFmtId="0" fontId="151" fillId="32" borderId="0" applyNumberFormat="0" applyBorder="0" applyAlignment="0" applyProtection="0"/>
    <xf numFmtId="0" fontId="151" fillId="33" borderId="0" applyNumberFormat="0" applyBorder="0" applyAlignment="0" applyProtection="0"/>
    <xf numFmtId="0" fontId="151" fillId="34" borderId="0" applyNumberFormat="0" applyBorder="0" applyAlignment="0" applyProtection="0"/>
    <xf numFmtId="0" fontId="50" fillId="0" borderId="0" applyNumberFormat="0" applyFill="0" applyBorder="0">
      <alignment/>
      <protection/>
    </xf>
    <xf numFmtId="3" fontId="51" fillId="0" borderId="0">
      <alignment/>
      <protection/>
    </xf>
    <xf numFmtId="199" fontId="31" fillId="0" borderId="0" applyFont="0" applyFill="0" applyBorder="0" applyAlignment="0" applyProtection="0"/>
    <xf numFmtId="197" fontId="37" fillId="0" borderId="0" applyFont="0" applyFill="0" applyBorder="0" applyAlignment="0" applyProtection="0"/>
    <xf numFmtId="0" fontId="151" fillId="35" borderId="0" applyNumberFormat="0" applyBorder="0" applyAlignment="0" applyProtection="0"/>
    <xf numFmtId="0" fontId="151" fillId="36" borderId="0" applyNumberFormat="0" applyBorder="0" applyAlignment="0" applyProtection="0"/>
    <xf numFmtId="0" fontId="151" fillId="37" borderId="0" applyNumberFormat="0" applyBorder="0" applyAlignment="0" applyProtection="0"/>
    <xf numFmtId="0" fontId="151" fillId="38" borderId="0" applyNumberFormat="0" applyBorder="0" applyAlignment="0" applyProtection="0"/>
    <xf numFmtId="0" fontId="151" fillId="39" borderId="0" applyNumberFormat="0" applyBorder="0" applyAlignment="0" applyProtection="0"/>
    <xf numFmtId="0" fontId="151" fillId="40" borderId="0" applyNumberFormat="0" applyBorder="0" applyAlignment="0" applyProtection="0"/>
    <xf numFmtId="0" fontId="52" fillId="0" borderId="0">
      <alignment/>
      <protection/>
    </xf>
    <xf numFmtId="0" fontId="32" fillId="0" borderId="2" applyNumberFormat="0" applyFont="0" applyBorder="0" applyAlignment="0">
      <protection locked="0"/>
    </xf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54" fillId="0" borderId="0">
      <alignment horizontal="left"/>
      <protection/>
    </xf>
    <xf numFmtId="0" fontId="55" fillId="0" borderId="0">
      <alignment horizontal="center" wrapText="1"/>
      <protection locked="0"/>
    </xf>
    <xf numFmtId="0" fontId="31" fillId="0" borderId="0" applyFont="0" applyBorder="0" applyAlignment="0">
      <protection/>
    </xf>
    <xf numFmtId="200" fontId="31" fillId="0" borderId="0" applyFont="0" applyFill="0" applyBorder="0">
      <alignment horizontal="left"/>
      <protection/>
    </xf>
    <xf numFmtId="0" fontId="41" fillId="0" borderId="0">
      <alignment/>
      <protection/>
    </xf>
    <xf numFmtId="0" fontId="31" fillId="12" borderId="0">
      <alignment/>
      <protection/>
    </xf>
    <xf numFmtId="0" fontId="152" fillId="41" borderId="0" applyNumberFormat="0" applyBorder="0" applyAlignment="0" applyProtection="0"/>
    <xf numFmtId="0" fontId="56" fillId="0" borderId="3" applyNumberFormat="0" applyFill="0" applyAlignment="0" applyProtection="0"/>
    <xf numFmtId="37" fontId="57" fillId="0" borderId="0">
      <alignment horizontal="centerContinuous" wrapText="1"/>
      <protection/>
    </xf>
    <xf numFmtId="201" fontId="58" fillId="42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32" fillId="0" borderId="0">
      <alignment/>
      <protection/>
    </xf>
    <xf numFmtId="20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31" fillId="0" borderId="0">
      <alignment/>
      <protection/>
    </xf>
    <xf numFmtId="0" fontId="62" fillId="0" borderId="8" applyNumberFormat="0" applyBorder="0" applyAlignment="0" applyProtection="0"/>
    <xf numFmtId="0" fontId="63" fillId="43" borderId="8" applyNumberFormat="0" applyBorder="0" applyAlignment="0" applyProtection="0"/>
    <xf numFmtId="38" fontId="31" fillId="44" borderId="2">
      <alignment/>
      <protection locked="0"/>
    </xf>
    <xf numFmtId="176" fontId="31" fillId="44" borderId="2">
      <alignment/>
      <protection locked="0"/>
    </xf>
    <xf numFmtId="49" fontId="31" fillId="44" borderId="2">
      <alignment horizontal="left"/>
      <protection locked="0"/>
    </xf>
    <xf numFmtId="38" fontId="31" fillId="0" borderId="2">
      <alignment/>
      <protection/>
    </xf>
    <xf numFmtId="38" fontId="32" fillId="0" borderId="2">
      <alignment/>
      <protection/>
    </xf>
    <xf numFmtId="176" fontId="31" fillId="0" borderId="2">
      <alignment/>
      <protection/>
    </xf>
    <xf numFmtId="40" fontId="31" fillId="0" borderId="2">
      <alignment/>
      <protection/>
    </xf>
    <xf numFmtId="0" fontId="32" fillId="0" borderId="2" applyNumberFormat="0">
      <alignment horizontal="center"/>
      <protection/>
    </xf>
    <xf numFmtId="38" fontId="32" fillId="45" borderId="2" applyNumberFormat="0" applyFont="0" applyBorder="0" applyAlignment="0">
      <protection/>
    </xf>
    <xf numFmtId="0" fontId="31" fillId="0" borderId="2" applyNumberFormat="0">
      <alignment/>
      <protection/>
    </xf>
    <xf numFmtId="0" fontId="32" fillId="0" borderId="2" applyNumberFormat="0">
      <alignment/>
      <protection/>
    </xf>
    <xf numFmtId="0" fontId="31" fillId="0" borderId="2" applyNumberFormat="0">
      <alignment horizontal="right"/>
      <protection/>
    </xf>
    <xf numFmtId="38" fontId="32" fillId="0" borderId="9">
      <alignment vertical="center"/>
      <protection/>
    </xf>
    <xf numFmtId="38" fontId="32" fillId="0" borderId="10">
      <alignment horizontal="left" vertical="center"/>
      <protection/>
    </xf>
    <xf numFmtId="0" fontId="35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203" fontId="64" fillId="0" borderId="0" applyFill="0" applyBorder="0" applyAlignment="0">
      <protection/>
    </xf>
    <xf numFmtId="204" fontId="64" fillId="0" borderId="0" applyFill="0" applyBorder="0" applyAlignment="0">
      <protection/>
    </xf>
    <xf numFmtId="205" fontId="64" fillId="0" borderId="0" applyFill="0" applyBorder="0" applyAlignment="0">
      <protection/>
    </xf>
    <xf numFmtId="206" fontId="64" fillId="0" borderId="0" applyFill="0" applyBorder="0" applyAlignment="0">
      <protection/>
    </xf>
    <xf numFmtId="207" fontId="64" fillId="0" borderId="0" applyFill="0" applyBorder="0" applyAlignment="0">
      <protection/>
    </xf>
    <xf numFmtId="203" fontId="64" fillId="0" borderId="0" applyFill="0" applyBorder="0" applyAlignment="0">
      <protection/>
    </xf>
    <xf numFmtId="208" fontId="64" fillId="0" borderId="0" applyFill="0" applyBorder="0" applyAlignment="0">
      <protection/>
    </xf>
    <xf numFmtId="204" fontId="64" fillId="0" borderId="0" applyFill="0" applyBorder="0" applyAlignment="0">
      <protection/>
    </xf>
    <xf numFmtId="0" fontId="153" fillId="46" borderId="11" applyNumberFormat="0" applyAlignment="0" applyProtection="0"/>
    <xf numFmtId="0" fontId="31" fillId="0" borderId="0">
      <alignment/>
      <protection/>
    </xf>
    <xf numFmtId="0" fontId="154" fillId="47" borderId="12" applyNumberFormat="0" applyAlignment="0" applyProtection="0"/>
    <xf numFmtId="0" fontId="65" fillId="0" borderId="13">
      <alignment horizontal="center"/>
      <protection/>
    </xf>
    <xf numFmtId="43" fontId="0" fillId="0" borderId="0" applyFont="0" applyFill="0" applyBorder="0" applyAlignment="0" applyProtection="0"/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41" fontId="0" fillId="0" borderId="0" applyFont="0" applyFill="0" applyBorder="0" applyAlignment="0" applyProtection="0"/>
    <xf numFmtId="175" fontId="35" fillId="0" borderId="0" applyFont="0" applyFill="0" applyBorder="0" applyAlignment="0" applyProtection="0"/>
    <xf numFmtId="20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10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37" fillId="0" borderId="0">
      <alignment/>
      <protection/>
    </xf>
    <xf numFmtId="0" fontId="67" fillId="0" borderId="0" applyNumberFormat="0" applyAlignment="0">
      <protection/>
    </xf>
    <xf numFmtId="0" fontId="68" fillId="0" borderId="0" applyNumberFormat="0" applyAlignment="0">
      <protection/>
    </xf>
    <xf numFmtId="211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212" fontId="31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214" fontId="40" fillId="0" borderId="0" applyFont="0" applyFill="0" applyBorder="0" applyAlignment="0" applyProtection="0"/>
    <xf numFmtId="0" fontId="69" fillId="16" borderId="2" applyNumberFormat="0" applyBorder="0" applyAlignment="0" applyProtection="0"/>
    <xf numFmtId="215" fontId="31" fillId="43" borderId="0" applyFont="0" applyBorder="0">
      <alignment/>
      <protection/>
    </xf>
    <xf numFmtId="0" fontId="70" fillId="0" borderId="0">
      <alignment/>
      <protection/>
    </xf>
    <xf numFmtId="0" fontId="71" fillId="43" borderId="14" applyNumberFormat="0" applyAlignment="0" applyProtection="0"/>
    <xf numFmtId="0" fontId="72" fillId="43" borderId="0">
      <alignment/>
      <protection/>
    </xf>
    <xf numFmtId="15" fontId="2" fillId="0" borderId="0">
      <alignment/>
      <protection/>
    </xf>
    <xf numFmtId="14" fontId="64" fillId="0" borderId="0" applyFill="0" applyBorder="0" applyAlignment="0">
      <protection/>
    </xf>
    <xf numFmtId="216" fontId="31" fillId="0" borderId="0">
      <alignment/>
      <protection locked="0"/>
    </xf>
    <xf numFmtId="38" fontId="2" fillId="0" borderId="15">
      <alignment vertical="center"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41" fontId="31" fillId="0" borderId="0" applyFont="0" applyFill="0" applyBorder="0" applyAlignment="0" applyProtection="0"/>
    <xf numFmtId="40" fontId="73" fillId="0" borderId="0" applyFont="0" applyFill="0" applyBorder="0" applyAlignment="0" applyProtection="0"/>
    <xf numFmtId="43" fontId="31" fillId="0" borderId="0" applyFont="0" applyFill="0" applyBorder="0" applyAlignment="0" applyProtection="0"/>
    <xf numFmtId="203" fontId="74" fillId="0" borderId="0" applyFill="0" applyBorder="0" applyAlignment="0">
      <protection/>
    </xf>
    <xf numFmtId="204" fontId="74" fillId="0" borderId="0" applyFill="0" applyBorder="0" applyAlignment="0">
      <protection/>
    </xf>
    <xf numFmtId="203" fontId="74" fillId="0" borderId="0" applyFill="0" applyBorder="0" applyAlignment="0">
      <protection/>
    </xf>
    <xf numFmtId="208" fontId="74" fillId="0" borderId="0" applyFill="0" applyBorder="0" applyAlignment="0">
      <protection/>
    </xf>
    <xf numFmtId="204" fontId="74" fillId="0" borderId="0" applyFill="0" applyBorder="0" applyAlignment="0">
      <protection/>
    </xf>
    <xf numFmtId="0" fontId="75" fillId="0" borderId="0" applyNumberFormat="0" applyAlignment="0">
      <protection/>
    </xf>
    <xf numFmtId="3" fontId="76" fillId="0" borderId="0" applyFill="0" applyBorder="0">
      <alignment horizontal="left"/>
      <protection locked="0"/>
    </xf>
    <xf numFmtId="38" fontId="31" fillId="0" borderId="0" applyFont="0" applyFill="0" applyBorder="0" applyAlignment="0" applyProtection="0"/>
    <xf numFmtId="0" fontId="77" fillId="0" borderId="16">
      <alignment horizontal="center"/>
      <protection/>
    </xf>
    <xf numFmtId="217" fontId="78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74" fontId="155" fillId="0" borderId="0" applyNumberFormat="0" applyFill="0" applyBorder="0" applyAlignment="0" applyProtection="0"/>
    <xf numFmtId="218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0" fontId="79" fillId="0" borderId="0">
      <alignment/>
      <protection locked="0"/>
    </xf>
    <xf numFmtId="0" fontId="79" fillId="0" borderId="0">
      <alignment/>
      <protection locked="0"/>
    </xf>
    <xf numFmtId="0" fontId="80" fillId="0" borderId="0">
      <alignment/>
      <protection locked="0"/>
    </xf>
    <xf numFmtId="0" fontId="79" fillId="0" borderId="0">
      <alignment/>
      <protection locked="0"/>
    </xf>
    <xf numFmtId="0" fontId="79" fillId="0" borderId="0">
      <alignment/>
      <protection locked="0"/>
    </xf>
    <xf numFmtId="0" fontId="79" fillId="0" borderId="0">
      <alignment/>
      <protection locked="0"/>
    </xf>
    <xf numFmtId="0" fontId="80" fillId="0" borderId="0">
      <alignment/>
      <protection locked="0"/>
    </xf>
    <xf numFmtId="0" fontId="12" fillId="0" borderId="0" applyNumberFormat="0" applyFill="0" applyBorder="0" applyProtection="0">
      <alignment vertical="top"/>
    </xf>
    <xf numFmtId="3" fontId="41" fillId="0" borderId="0">
      <alignment horizontal="right"/>
      <protection/>
    </xf>
    <xf numFmtId="220" fontId="79" fillId="0" borderId="0">
      <alignment/>
      <protection locked="0"/>
    </xf>
    <xf numFmtId="0" fontId="81" fillId="0" borderId="0">
      <alignment/>
      <protection/>
    </xf>
    <xf numFmtId="0" fontId="9" fillId="0" borderId="0" applyNumberFormat="0" applyFill="0" applyBorder="0" applyAlignment="0" applyProtection="0"/>
    <xf numFmtId="221" fontId="82" fillId="0" borderId="0" applyFill="0" applyBorder="0" applyProtection="0">
      <alignment horizontal="centerContinuous"/>
    </xf>
    <xf numFmtId="43" fontId="83" fillId="0" borderId="0" applyNumberFormat="0" applyFill="0" applyBorder="0" applyAlignment="0" applyProtection="0"/>
    <xf numFmtId="0" fontId="69" fillId="48" borderId="2" applyNumberFormat="0" applyBorder="0" applyAlignment="0" applyProtection="0"/>
    <xf numFmtId="0" fontId="84" fillId="7" borderId="17" applyNumberFormat="0" applyAlignment="0" applyProtection="0"/>
    <xf numFmtId="0" fontId="156" fillId="49" borderId="0" applyNumberFormat="0" applyBorder="0" applyAlignment="0" applyProtection="0"/>
    <xf numFmtId="38" fontId="35" fillId="43" borderId="0" applyNumberFormat="0" applyBorder="0" applyAlignment="0" applyProtection="0"/>
    <xf numFmtId="0" fontId="85" fillId="0" borderId="18">
      <alignment vertical="center"/>
      <protection/>
    </xf>
    <xf numFmtId="0" fontId="86" fillId="50" borderId="0">
      <alignment horizontal="center"/>
      <protection/>
    </xf>
    <xf numFmtId="0" fontId="87" fillId="0" borderId="19" applyNumberFormat="0" applyAlignment="0" applyProtection="0"/>
    <xf numFmtId="0" fontId="87" fillId="0" borderId="20">
      <alignment horizontal="left" vertical="center"/>
      <protection/>
    </xf>
    <xf numFmtId="49" fontId="88" fillId="51" borderId="0">
      <alignment horizontal="center" vertical="center"/>
      <protection/>
    </xf>
    <xf numFmtId="0" fontId="157" fillId="0" borderId="21" applyNumberFormat="0" applyFill="0" applyAlignment="0" applyProtection="0"/>
    <xf numFmtId="0" fontId="83" fillId="52" borderId="22" applyNumberFormat="0" applyFill="0" applyBorder="0" applyAlignment="0" applyProtection="0"/>
    <xf numFmtId="0" fontId="83" fillId="52" borderId="22" applyNumberFormat="0" applyFill="0" applyBorder="0" applyAlignment="0" applyProtection="0"/>
    <xf numFmtId="0" fontId="83" fillId="52" borderId="22" applyNumberFormat="0" applyFill="0" applyBorder="0" applyAlignment="0" applyProtection="0"/>
    <xf numFmtId="0" fontId="158" fillId="0" borderId="23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9" fillId="0" borderId="24" applyNumberFormat="0" applyFill="0" applyAlignment="0" applyProtection="0"/>
    <xf numFmtId="0" fontId="159" fillId="0" borderId="0" applyNumberFormat="0" applyFill="0" applyBorder="0" applyAlignment="0" applyProtection="0"/>
    <xf numFmtId="222" fontId="89" fillId="0" borderId="0">
      <alignment/>
      <protection locked="0"/>
    </xf>
    <xf numFmtId="222" fontId="89" fillId="0" borderId="0">
      <alignment/>
      <protection locked="0"/>
    </xf>
    <xf numFmtId="2" fontId="90" fillId="1" borderId="25">
      <alignment horizontal="left"/>
      <protection locked="0"/>
    </xf>
    <xf numFmtId="0" fontId="48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91" fillId="43" borderId="17" applyNumberFormat="0" applyAlignment="0" applyProtection="0"/>
    <xf numFmtId="0" fontId="37" fillId="0" borderId="0">
      <alignment/>
      <protection/>
    </xf>
    <xf numFmtId="0" fontId="31" fillId="0" borderId="0">
      <alignment/>
      <protection/>
    </xf>
    <xf numFmtId="3" fontId="31" fillId="7" borderId="2" applyFont="0" applyProtection="0">
      <alignment horizontal="right"/>
    </xf>
    <xf numFmtId="0" fontId="31" fillId="7" borderId="25" applyNumberFormat="0" applyFont="0" applyBorder="0" applyAlignment="0" applyProtection="0"/>
    <xf numFmtId="2" fontId="92" fillId="0" borderId="2">
      <alignment horizontal="center" vertical="center"/>
      <protection/>
    </xf>
    <xf numFmtId="0" fontId="8" fillId="0" borderId="0" applyNumberFormat="0" applyFill="0" applyBorder="0" applyAlignment="0" applyProtection="0"/>
    <xf numFmtId="223" fontId="37" fillId="0" borderId="26" applyFill="0" applyBorder="0" applyProtection="0">
      <alignment horizontal="center"/>
    </xf>
    <xf numFmtId="224" fontId="37" fillId="0" borderId="26" applyFill="0" applyBorder="0" applyProtection="0">
      <alignment horizontal="center"/>
    </xf>
    <xf numFmtId="0" fontId="93" fillId="53" borderId="2" applyNumberFormat="0" applyBorder="0" applyAlignment="0" applyProtection="0"/>
    <xf numFmtId="0" fontId="93" fillId="48" borderId="2" applyNumberFormat="0" applyBorder="0" applyAlignment="0" applyProtection="0"/>
    <xf numFmtId="0" fontId="160" fillId="54" borderId="11" applyNumberFormat="0" applyAlignment="0" applyProtection="0"/>
    <xf numFmtId="0" fontId="31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0" fontId="35" fillId="16" borderId="2" applyNumberFormat="0" applyBorder="0" applyAlignment="0" applyProtection="0"/>
    <xf numFmtId="168" fontId="31" fillId="55" borderId="0">
      <alignment/>
      <protection/>
    </xf>
    <xf numFmtId="17" fontId="94" fillId="0" borderId="0">
      <alignment horizontal="center"/>
      <protection locked="0"/>
    </xf>
    <xf numFmtId="0" fontId="31" fillId="0" borderId="0">
      <alignment/>
      <protection/>
    </xf>
    <xf numFmtId="0" fontId="95" fillId="56" borderId="0">
      <alignment horizontal="left"/>
      <protection locked="0"/>
    </xf>
    <xf numFmtId="38" fontId="96" fillId="0" borderId="0">
      <alignment/>
      <protection locked="0"/>
    </xf>
    <xf numFmtId="40" fontId="97" fillId="0" borderId="0">
      <alignment/>
      <protection locked="0"/>
    </xf>
    <xf numFmtId="38" fontId="98" fillId="0" borderId="0">
      <alignment/>
      <protection locked="0"/>
    </xf>
    <xf numFmtId="0" fontId="31" fillId="0" borderId="27">
      <alignment/>
      <protection/>
    </xf>
    <xf numFmtId="0" fontId="37" fillId="0" borderId="0">
      <alignment/>
      <protection/>
    </xf>
    <xf numFmtId="225" fontId="31" fillId="57" borderId="2" applyFont="0" applyAlignment="0">
      <protection locked="0"/>
    </xf>
    <xf numFmtId="3" fontId="31" fillId="57" borderId="2" applyFont="0">
      <alignment horizontal="right"/>
      <protection locked="0"/>
    </xf>
    <xf numFmtId="0" fontId="33" fillId="58" borderId="28" applyNumberFormat="0" applyAlignment="0" applyProtection="0"/>
    <xf numFmtId="0" fontId="99" fillId="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3" borderId="0" applyNumberFormat="0" applyBorder="0" applyAlignment="0" applyProtection="0"/>
    <xf numFmtId="0" fontId="50" fillId="0" borderId="0" applyNumberFormat="0" applyBorder="0" applyProtection="0">
      <alignment horizontal="center"/>
    </xf>
    <xf numFmtId="0" fontId="31" fillId="0" borderId="0">
      <alignment/>
      <protection/>
    </xf>
    <xf numFmtId="0" fontId="102" fillId="0" borderId="0" applyNumberFormat="0" applyFill="0" applyBorder="0" applyAlignment="0" applyProtection="0"/>
    <xf numFmtId="203" fontId="105" fillId="0" borderId="0" applyFill="0" applyBorder="0" applyAlignment="0">
      <protection/>
    </xf>
    <xf numFmtId="204" fontId="105" fillId="0" borderId="0" applyFill="0" applyBorder="0" applyAlignment="0">
      <protection/>
    </xf>
    <xf numFmtId="203" fontId="105" fillId="0" borderId="0" applyFill="0" applyBorder="0" applyAlignment="0">
      <protection/>
    </xf>
    <xf numFmtId="208" fontId="105" fillId="0" borderId="0" applyFill="0" applyBorder="0" applyAlignment="0">
      <protection/>
    </xf>
    <xf numFmtId="204" fontId="105" fillId="0" borderId="0" applyFill="0" applyBorder="0" applyAlignment="0">
      <protection/>
    </xf>
    <xf numFmtId="0" fontId="161" fillId="0" borderId="29" applyNumberFormat="0" applyFill="0" applyAlignment="0" applyProtection="0"/>
    <xf numFmtId="168" fontId="31" fillId="59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226" fontId="31" fillId="0" borderId="0" applyFont="0" applyFill="0" applyBorder="0" applyAlignment="0" applyProtection="0"/>
    <xf numFmtId="0" fontId="106" fillId="0" borderId="0">
      <alignment horizontal="center"/>
      <protection/>
    </xf>
    <xf numFmtId="0" fontId="107" fillId="0" borderId="30">
      <alignment horizontal="centerContinuous"/>
      <protection/>
    </xf>
    <xf numFmtId="0" fontId="31" fillId="0" borderId="0">
      <alignment horizontal="center"/>
      <protection/>
    </xf>
    <xf numFmtId="38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27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9" fontId="31" fillId="0" borderId="0" applyFont="0" applyFill="0" applyBorder="0" applyAlignment="0" applyProtection="0"/>
    <xf numFmtId="0" fontId="108" fillId="0" borderId="0">
      <alignment/>
      <protection/>
    </xf>
    <xf numFmtId="23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26" applyFill="0" applyBorder="0" applyProtection="0">
      <alignment horizontal="center"/>
    </xf>
    <xf numFmtId="0" fontId="109" fillId="0" borderId="0">
      <alignment/>
      <protection locked="0"/>
    </xf>
    <xf numFmtId="0" fontId="162" fillId="60" borderId="0" applyNumberFormat="0" applyBorder="0" applyAlignment="0" applyProtection="0"/>
    <xf numFmtId="174" fontId="162" fillId="60" borderId="0" applyNumberFormat="0" applyBorder="0" applyAlignment="0" applyProtection="0"/>
    <xf numFmtId="37" fontId="1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233" fontId="111" fillId="0" borderId="0">
      <alignment/>
      <protection/>
    </xf>
    <xf numFmtId="0" fontId="150" fillId="0" borderId="0">
      <alignment/>
      <protection/>
    </xf>
    <xf numFmtId="0" fontId="15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0" fillId="0" borderId="0">
      <alignment/>
      <protection/>
    </xf>
    <xf numFmtId="0" fontId="15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0" fillId="0" borderId="0">
      <alignment/>
      <protection/>
    </xf>
    <xf numFmtId="0" fontId="150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12" fillId="0" borderId="0">
      <alignment vertical="center"/>
      <protection/>
    </xf>
    <xf numFmtId="0" fontId="150" fillId="0" borderId="0">
      <alignment/>
      <protection/>
    </xf>
    <xf numFmtId="0" fontId="150" fillId="0" borderId="0">
      <alignment/>
      <protection/>
    </xf>
    <xf numFmtId="164" fontId="31" fillId="0" borderId="0">
      <alignment/>
      <protection/>
    </xf>
    <xf numFmtId="0" fontId="34" fillId="0" borderId="0">
      <alignment/>
      <protection/>
    </xf>
    <xf numFmtId="0" fontId="150" fillId="0" borderId="0">
      <alignment/>
      <protection/>
    </xf>
    <xf numFmtId="0" fontId="15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0" fillId="0" borderId="0">
      <alignment/>
      <protection/>
    </xf>
    <xf numFmtId="0" fontId="150" fillId="0" borderId="0">
      <alignment/>
      <protection/>
    </xf>
    <xf numFmtId="0" fontId="29" fillId="0" borderId="0">
      <alignment/>
      <protection/>
    </xf>
    <xf numFmtId="0" fontId="15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0" fillId="0" borderId="0">
      <alignment/>
      <protection/>
    </xf>
    <xf numFmtId="0" fontId="150" fillId="0" borderId="0">
      <alignment/>
      <protection/>
    </xf>
    <xf numFmtId="0" fontId="15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4" fillId="16" borderId="31" applyNumberFormat="0" applyFont="0" applyAlignment="0" applyProtection="0"/>
    <xf numFmtId="0" fontId="0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3" fillId="0" borderId="10">
      <alignment vertical="top" wrapText="1"/>
      <protection/>
    </xf>
    <xf numFmtId="0" fontId="113" fillId="53" borderId="0" applyNumberFormat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115" fillId="43" borderId="2" applyNumberFormat="0" applyBorder="0" applyAlignment="0" applyProtection="0"/>
    <xf numFmtId="234" fontId="116" fillId="0" borderId="0">
      <alignment horizontal="left"/>
      <protection/>
    </xf>
    <xf numFmtId="3" fontId="12" fillId="0" borderId="0">
      <alignment vertical="top"/>
      <protection/>
    </xf>
    <xf numFmtId="235" fontId="37" fillId="0" borderId="26" applyFill="0" applyBorder="0" applyProtection="0">
      <alignment horizontal="center"/>
    </xf>
    <xf numFmtId="0" fontId="163" fillId="46" borderId="33" applyNumberFormat="0" applyAlignment="0" applyProtection="0"/>
    <xf numFmtId="4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37" fontId="31" fillId="0" borderId="0" applyFont="0" applyFill="0" applyBorder="0" applyAlignment="0" applyProtection="0"/>
    <xf numFmtId="14" fontId="55" fillId="0" borderId="0">
      <alignment horizontal="center" wrapText="1"/>
      <protection locked="0"/>
    </xf>
    <xf numFmtId="0" fontId="37" fillId="0" borderId="0">
      <alignment/>
      <protection/>
    </xf>
    <xf numFmtId="9" fontId="0" fillId="0" borderId="0" applyFont="0" applyFill="0" applyBorder="0" applyAlignment="0" applyProtection="0"/>
    <xf numFmtId="207" fontId="31" fillId="0" borderId="0" applyFont="0" applyFill="0" applyBorder="0" applyAlignment="0" applyProtection="0"/>
    <xf numFmtId="238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62" fillId="0" borderId="34" applyNumberFormat="0" applyFont="0" applyFill="0" applyAlignment="0" applyProtection="0"/>
    <xf numFmtId="203" fontId="36" fillId="0" borderId="0" applyFill="0" applyBorder="0" applyAlignment="0">
      <protection/>
    </xf>
    <xf numFmtId="204" fontId="36" fillId="0" borderId="0" applyFill="0" applyBorder="0" applyAlignment="0">
      <protection/>
    </xf>
    <xf numFmtId="203" fontId="36" fillId="0" borderId="0" applyFill="0" applyBorder="0" applyAlignment="0">
      <protection/>
    </xf>
    <xf numFmtId="208" fontId="36" fillId="0" borderId="0" applyFill="0" applyBorder="0" applyAlignment="0">
      <protection/>
    </xf>
    <xf numFmtId="204" fontId="36" fillId="0" borderId="0" applyFill="0" applyBorder="0" applyAlignment="0">
      <protection/>
    </xf>
    <xf numFmtId="239" fontId="55" fillId="0" borderId="0">
      <alignment/>
      <protection/>
    </xf>
    <xf numFmtId="167" fontId="117" fillId="0" borderId="0">
      <alignment/>
      <protection/>
    </xf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5" fillId="0" borderId="27">
      <alignment horizontal="center"/>
      <protection/>
    </xf>
    <xf numFmtId="3" fontId="2" fillId="0" borderId="0" applyFont="0" applyFill="0" applyBorder="0" applyAlignment="0" applyProtection="0"/>
    <xf numFmtId="0" fontId="2" fillId="62" borderId="0" applyNumberFormat="0" applyFont="0" applyBorder="0" applyAlignment="0" applyProtection="0"/>
    <xf numFmtId="240" fontId="82" fillId="0" borderId="0" applyFill="0" applyBorder="0" applyProtection="0">
      <alignment horizontal="centerContinuous"/>
    </xf>
    <xf numFmtId="37" fontId="21" fillId="0" borderId="0">
      <alignment/>
      <protection/>
    </xf>
    <xf numFmtId="0" fontId="118" fillId="0" borderId="0">
      <alignment horizontal="center"/>
      <protection/>
    </xf>
    <xf numFmtId="0" fontId="119" fillId="0" borderId="8" applyNumberFormat="0" applyBorder="0" applyAlignment="0" applyProtection="0"/>
    <xf numFmtId="38" fontId="120" fillId="0" borderId="0" applyFont="0" applyFill="0" applyBorder="0" applyAlignment="0" applyProtection="0"/>
    <xf numFmtId="241" fontId="64" fillId="0" borderId="35">
      <alignment/>
      <protection/>
    </xf>
    <xf numFmtId="242" fontId="31" fillId="0" borderId="0" applyNumberFormat="0" applyFill="0" applyBorder="0" applyAlignment="0" applyProtection="0"/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0" fontId="31" fillId="0" borderId="0">
      <alignment/>
      <protection/>
    </xf>
    <xf numFmtId="243" fontId="4" fillId="0" borderId="0">
      <alignment/>
      <protection/>
    </xf>
    <xf numFmtId="0" fontId="31" fillId="16" borderId="0" applyNumberFormat="0" applyFont="0" applyBorder="0" applyAlignment="0" applyProtection="0"/>
    <xf numFmtId="0" fontId="31" fillId="52" borderId="0" applyNumberFormat="0" applyFont="0" applyBorder="0" applyAlignment="0" applyProtection="0"/>
    <xf numFmtId="0" fontId="31" fillId="43" borderId="0" applyNumberFormat="0" applyFont="0" applyBorder="0" applyAlignment="0" applyProtection="0"/>
    <xf numFmtId="0" fontId="31" fillId="0" borderId="0" applyNumberFormat="0" applyFont="0" applyFill="0" applyBorder="0" applyAlignment="0" applyProtection="0"/>
    <xf numFmtId="0" fontId="31" fillId="43" borderId="0" applyNumberFormat="0" applyFon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2" fillId="43" borderId="0">
      <alignment/>
      <protection/>
    </xf>
    <xf numFmtId="0" fontId="121" fillId="43" borderId="0">
      <alignment/>
      <protection/>
    </xf>
    <xf numFmtId="0" fontId="122" fillId="43" borderId="0">
      <alignment vertical="center"/>
      <protection/>
    </xf>
    <xf numFmtId="244" fontId="32" fillId="52" borderId="36">
      <alignment/>
      <protection locked="0"/>
    </xf>
    <xf numFmtId="244" fontId="121" fillId="43" borderId="36">
      <alignment/>
      <protection/>
    </xf>
    <xf numFmtId="244" fontId="121" fillId="43" borderId="31">
      <alignment/>
      <protection/>
    </xf>
    <xf numFmtId="3" fontId="32" fillId="43" borderId="37">
      <alignment/>
      <protection/>
    </xf>
    <xf numFmtId="244" fontId="123" fillId="43" borderId="38">
      <alignment/>
      <protection/>
    </xf>
    <xf numFmtId="244" fontId="123" fillId="43" borderId="39">
      <alignment/>
      <protection/>
    </xf>
    <xf numFmtId="3" fontId="31" fillId="52" borderId="2" applyFont="0">
      <alignment horizontal="right"/>
      <protection/>
    </xf>
    <xf numFmtId="9" fontId="31" fillId="52" borderId="2" applyFont="0">
      <alignment horizontal="right"/>
      <protection/>
    </xf>
    <xf numFmtId="0" fontId="32" fillId="43" borderId="22">
      <alignment horizontal="right"/>
      <protection/>
    </xf>
    <xf numFmtId="0" fontId="121" fillId="43" borderId="22">
      <alignment horizontal="left"/>
      <protection/>
    </xf>
    <xf numFmtId="244" fontId="32" fillId="43" borderId="40">
      <alignment/>
      <protection/>
    </xf>
    <xf numFmtId="244" fontId="121" fillId="43" borderId="41">
      <alignment/>
      <protection/>
    </xf>
    <xf numFmtId="1" fontId="3" fillId="0" borderId="0" applyBorder="0">
      <alignment horizontal="left" vertical="top" wrapText="1"/>
      <protection/>
    </xf>
    <xf numFmtId="231" fontId="2" fillId="0" borderId="0">
      <alignment horizontal="center"/>
      <protection/>
    </xf>
    <xf numFmtId="0" fontId="45" fillId="0" borderId="0">
      <alignment/>
      <protection/>
    </xf>
    <xf numFmtId="0" fontId="47" fillId="0" borderId="0" applyFont="0" applyFill="0" applyBorder="0" applyAlignment="0" applyProtection="0"/>
    <xf numFmtId="40" fontId="124" fillId="0" borderId="0" applyBorder="0">
      <alignment horizontal="right"/>
      <protection/>
    </xf>
    <xf numFmtId="38" fontId="125" fillId="0" borderId="22" applyBorder="0">
      <alignment horizontal="right"/>
      <protection locked="0"/>
    </xf>
    <xf numFmtId="0" fontId="126" fillId="0" borderId="0" applyFill="0" applyBorder="0" applyProtection="0">
      <alignment horizontal="left" vertical="center"/>
    </xf>
    <xf numFmtId="172" fontId="127" fillId="0" borderId="0" applyFill="0" applyBorder="0" applyProtection="0">
      <alignment horizontal="right"/>
    </xf>
    <xf numFmtId="172" fontId="126" fillId="0" borderId="0" applyFill="0" applyBorder="0" applyProtection="0">
      <alignment horizontal="right"/>
    </xf>
    <xf numFmtId="37" fontId="43" fillId="0" borderId="42" applyNumberFormat="0" applyFont="0" applyBorder="0" applyAlignment="0">
      <protection/>
    </xf>
    <xf numFmtId="17" fontId="18" fillId="0" borderId="0" applyNumberFormat="0" applyFont="0" applyFill="0" applyBorder="0" applyAlignment="0">
      <protection/>
    </xf>
    <xf numFmtId="245" fontId="48" fillId="0" borderId="0" applyFill="0" applyBorder="0" applyAlignment="0" applyProtection="0"/>
    <xf numFmtId="49" fontId="64" fillId="0" borderId="0" applyFill="0" applyBorder="0" applyAlignment="0">
      <protection/>
    </xf>
    <xf numFmtId="246" fontId="64" fillId="0" borderId="0" applyFill="0" applyBorder="0" applyAlignment="0">
      <protection/>
    </xf>
    <xf numFmtId="247" fontId="64" fillId="0" borderId="0" applyFill="0" applyBorder="0" applyAlignment="0">
      <protection/>
    </xf>
    <xf numFmtId="0" fontId="81" fillId="0" borderId="0" applyFill="0" applyBorder="0" applyAlignment="0">
      <protection/>
    </xf>
    <xf numFmtId="0" fontId="164" fillId="0" borderId="0" applyNumberFormat="0" applyFill="0" applyBorder="0" applyAlignment="0" applyProtection="0"/>
    <xf numFmtId="0" fontId="128" fillId="0" borderId="43" applyNumberFormat="0" applyFill="0" applyAlignment="0" applyProtection="0"/>
    <xf numFmtId="0" fontId="165" fillId="0" borderId="44" applyNumberFormat="0" applyFill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26" fillId="0" borderId="0" applyFont="0" applyFill="0" applyBorder="0" applyAlignment="0" applyProtection="0"/>
    <xf numFmtId="0" fontId="31" fillId="0" borderId="0" applyFont="0" applyFill="0" applyBorder="0" applyAlignment="0" applyProtection="0"/>
    <xf numFmtId="234" fontId="116" fillId="0" borderId="0">
      <alignment horizontal="left"/>
      <protection/>
    </xf>
    <xf numFmtId="0" fontId="129" fillId="0" borderId="0">
      <alignment vertical="top"/>
      <protection/>
    </xf>
    <xf numFmtId="0" fontId="31" fillId="0" borderId="0">
      <alignment/>
      <protection/>
    </xf>
    <xf numFmtId="38" fontId="2" fillId="0" borderId="0" applyFont="0" applyFill="0" applyBorder="0" applyAlignment="0" applyProtection="0"/>
    <xf numFmtId="0" fontId="130" fillId="53" borderId="4" applyNumberFormat="0">
      <alignment horizontal="center" vertical="center" wrapText="1"/>
      <protection/>
    </xf>
    <xf numFmtId="0" fontId="131" fillId="0" borderId="0" applyNumberFormat="0" applyFill="0" applyBorder="0" applyAlignment="0" applyProtection="0"/>
    <xf numFmtId="249" fontId="2" fillId="0" borderId="0" applyFont="0" applyFill="0" applyBorder="0" applyAlignment="0" applyProtection="0"/>
    <xf numFmtId="250" fontId="31" fillId="0" borderId="0" applyFont="0" applyFill="0" applyBorder="0" applyAlignment="0" applyProtection="0"/>
    <xf numFmtId="0" fontId="132" fillId="63" borderId="0">
      <alignment/>
      <protection/>
    </xf>
    <xf numFmtId="0" fontId="4" fillId="0" borderId="45">
      <alignment/>
      <protection/>
    </xf>
    <xf numFmtId="41" fontId="31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67" borderId="0" applyNumberFormat="0" applyBorder="0" applyAlignment="0" applyProtection="0"/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3" fontId="73" fillId="0" borderId="0" applyFont="0" applyFill="0" applyBorder="0" applyAlignment="0" applyProtection="0"/>
    <xf numFmtId="254" fontId="73" fillId="0" borderId="0" applyFont="0" applyFill="0" applyBorder="0" applyAlignment="0" applyProtection="0"/>
    <xf numFmtId="0" fontId="166" fillId="0" borderId="0" applyNumberFormat="0" applyFill="0" applyBorder="0" applyAlignment="0" applyProtection="0"/>
    <xf numFmtId="0" fontId="37" fillId="0" borderId="0" applyNumberFormat="0" applyFont="0" applyFill="0" applyBorder="0" applyProtection="0">
      <alignment horizontal="center" vertical="top" wrapText="1"/>
    </xf>
    <xf numFmtId="255" fontId="62" fillId="0" borderId="46" applyNumberFormat="0" applyFont="0" applyFill="0" applyBorder="0" applyProtection="0">
      <alignment horizontal="left" vertical="top" wrapText="1"/>
    </xf>
    <xf numFmtId="9" fontId="31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>
      <alignment/>
      <protection/>
    </xf>
    <xf numFmtId="253" fontId="134" fillId="0" borderId="0" applyFont="0" applyFill="0" applyBorder="0" applyAlignment="0" applyProtection="0"/>
    <xf numFmtId="254" fontId="134" fillId="0" borderId="0" applyFont="0" applyFill="0" applyBorder="0" applyAlignment="0" applyProtection="0"/>
    <xf numFmtId="184" fontId="134" fillId="0" borderId="0" applyFont="0" applyFill="0" applyBorder="0" applyAlignment="0" applyProtection="0"/>
    <xf numFmtId="177" fontId="134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1799" applyFont="1" applyFill="1">
      <alignment/>
      <protection/>
    </xf>
    <xf numFmtId="0" fontId="4" fillId="0" borderId="0" xfId="1799" applyFont="1" applyFill="1">
      <alignment/>
      <protection/>
    </xf>
    <xf numFmtId="0" fontId="3" fillId="0" borderId="0" xfId="1799" applyFont="1" applyFill="1" applyBorder="1">
      <alignment/>
      <protection/>
    </xf>
    <xf numFmtId="0" fontId="2" fillId="0" borderId="0" xfId="1799" applyFont="1" applyFill="1">
      <alignment/>
      <protection/>
    </xf>
    <xf numFmtId="0" fontId="5" fillId="0" borderId="0" xfId="1799" applyFont="1" applyFill="1">
      <alignment/>
      <protection/>
    </xf>
    <xf numFmtId="0" fontId="2" fillId="0" borderId="0" xfId="1799" applyFont="1" applyFill="1" applyBorder="1">
      <alignment/>
      <protection/>
    </xf>
    <xf numFmtId="0" fontId="2" fillId="0" borderId="0" xfId="1799" applyFill="1">
      <alignment/>
      <protection/>
    </xf>
    <xf numFmtId="0" fontId="6" fillId="0" borderId="0" xfId="1799" applyFont="1" applyFill="1" applyBorder="1">
      <alignment/>
      <protection/>
    </xf>
    <xf numFmtId="164" fontId="2" fillId="0" borderId="0" xfId="1539" applyNumberFormat="1" applyFont="1" applyFill="1" applyAlignment="1">
      <alignment/>
    </xf>
    <xf numFmtId="0" fontId="7" fillId="0" borderId="0" xfId="1799" applyFont="1" applyFill="1" applyBorder="1" applyAlignment="1">
      <alignment horizontal="center" vertical="center"/>
      <protection/>
    </xf>
    <xf numFmtId="0" fontId="4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 applyBorder="1" applyAlignment="1">
      <alignment horizontal="center" vertical="center"/>
      <protection/>
    </xf>
    <xf numFmtId="0" fontId="7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left" vertical="top" wrapText="1"/>
      <protection/>
    </xf>
    <xf numFmtId="0" fontId="6" fillId="0" borderId="0" xfId="1799" applyFont="1" applyFill="1">
      <alignment/>
      <protection/>
    </xf>
    <xf numFmtId="0" fontId="7" fillId="0" borderId="0" xfId="1799" applyFont="1" applyFill="1" applyBorder="1" applyAlignment="1">
      <alignment horizontal="left" wrapText="1"/>
      <protection/>
    </xf>
    <xf numFmtId="166" fontId="6" fillId="0" borderId="0" xfId="1799" applyNumberFormat="1" applyFont="1" applyFill="1" applyBorder="1">
      <alignment/>
      <protection/>
    </xf>
    <xf numFmtId="166" fontId="7" fillId="0" borderId="0" xfId="1799" applyNumberFormat="1" applyFont="1" applyFill="1" applyBorder="1">
      <alignment/>
      <protection/>
    </xf>
    <xf numFmtId="0" fontId="6" fillId="0" borderId="47" xfId="1799" applyFont="1" applyFill="1" applyBorder="1">
      <alignment/>
      <protection/>
    </xf>
    <xf numFmtId="166" fontId="6" fillId="0" borderId="48" xfId="1569" applyNumberFormat="1" applyFont="1" applyFill="1" applyBorder="1" applyAlignment="1">
      <alignment/>
    </xf>
    <xf numFmtId="166" fontId="7" fillId="0" borderId="48" xfId="1569" applyNumberFormat="1" applyFont="1" applyFill="1" applyBorder="1" applyAlignment="1">
      <alignment/>
    </xf>
    <xf numFmtId="0" fontId="6" fillId="0" borderId="0" xfId="1799" applyFont="1" applyFill="1" applyBorder="1" applyAlignment="1">
      <alignment horizontal="left" vertical="justify"/>
      <protection/>
    </xf>
    <xf numFmtId="0" fontId="6" fillId="0" borderId="0" xfId="1799" applyFont="1" applyFill="1" applyBorder="1" applyAlignment="1">
      <alignment/>
      <protection/>
    </xf>
    <xf numFmtId="0" fontId="6" fillId="0" borderId="0" xfId="1799" applyFont="1" applyFill="1" applyAlignment="1">
      <alignment horizontal="left" vertical="justify"/>
      <protection/>
    </xf>
    <xf numFmtId="164" fontId="6" fillId="0" borderId="0" xfId="1539" applyNumberFormat="1" applyFont="1" applyFill="1" applyAlignment="1">
      <alignment/>
    </xf>
    <xf numFmtId="164" fontId="6" fillId="0" borderId="0" xfId="1539" applyNumberFormat="1" applyFont="1" applyFill="1" applyBorder="1" applyAlignment="1">
      <alignment horizontal="center" vertical="center"/>
    </xf>
    <xf numFmtId="164" fontId="6" fillId="0" borderId="0" xfId="1539" applyNumberFormat="1" applyFont="1" applyFill="1" applyBorder="1" applyAlignment="1">
      <alignment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justify" vertical="justify"/>
      <protection/>
    </xf>
    <xf numFmtId="166" fontId="6" fillId="0" borderId="48" xfId="1799" applyNumberFormat="1" applyFont="1" applyFill="1" applyBorder="1">
      <alignment/>
      <protection/>
    </xf>
    <xf numFmtId="0" fontId="7" fillId="0" borderId="0" xfId="1799" applyFont="1" applyFill="1" applyBorder="1" applyAlignment="1">
      <alignment vertical="center" wrapText="1"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569" applyNumberFormat="1" applyFont="1" applyFill="1" applyBorder="1" applyAlignment="1">
      <alignment/>
    </xf>
    <xf numFmtId="166" fontId="7" fillId="0" borderId="48" xfId="1539" applyNumberFormat="1" applyFont="1" applyFill="1" applyBorder="1" applyAlignment="1">
      <alignment/>
    </xf>
    <xf numFmtId="166" fontId="6" fillId="0" borderId="48" xfId="1569" applyNumberFormat="1" applyFont="1" applyFill="1" applyBorder="1" applyAlignment="1">
      <alignment/>
    </xf>
    <xf numFmtId="166" fontId="6" fillId="0" borderId="48" xfId="1799" applyNumberFormat="1" applyFont="1" applyFill="1" applyBorder="1">
      <alignment/>
      <protection/>
    </xf>
    <xf numFmtId="0" fontId="11" fillId="0" borderId="0" xfId="1799" applyFont="1" applyFill="1" applyBorder="1" applyAlignment="1">
      <alignment horizontal="center"/>
      <protection/>
    </xf>
    <xf numFmtId="0" fontId="10" fillId="0" borderId="0" xfId="1799" applyFont="1" applyFill="1" applyBorder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166" fontId="6" fillId="0" borderId="0" xfId="1799" applyNumberFormat="1" applyFont="1" applyFill="1" applyBorder="1">
      <alignment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horizontal="left" wrapText="1"/>
      <protection/>
    </xf>
    <xf numFmtId="0" fontId="7" fillId="0" borderId="0" xfId="1799" applyFont="1" applyFill="1" applyBorder="1" applyAlignment="1" quotePrefix="1">
      <alignment horizontal="left"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2" fillId="0" borderId="0" xfId="1799" applyFont="1" applyFill="1" applyAlignment="1">
      <alignment horizontal="center"/>
      <protection/>
    </xf>
    <xf numFmtId="0" fontId="12" fillId="0" borderId="0" xfId="1799" applyFont="1" applyFill="1" applyBorder="1" applyAlignment="1">
      <alignment horizontal="center"/>
      <protection/>
    </xf>
    <xf numFmtId="0" fontId="3" fillId="0" borderId="0" xfId="1799" applyFont="1" applyFill="1" applyAlignment="1">
      <alignment horizontal="center"/>
      <protection/>
    </xf>
    <xf numFmtId="0" fontId="6" fillId="0" borderId="0" xfId="1799" applyFont="1" applyFill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0" fontId="7" fillId="0" borderId="47" xfId="1799" applyFont="1" applyFill="1" applyBorder="1" applyAlignment="1">
      <alignment wrapText="1"/>
      <protection/>
    </xf>
    <xf numFmtId="0" fontId="6" fillId="0" borderId="47" xfId="1799" applyFont="1" applyFill="1" applyBorder="1" applyAlignment="1">
      <alignment wrapText="1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1799" applyFont="1" applyFill="1" applyBorder="1">
      <alignment/>
      <protection/>
    </xf>
    <xf numFmtId="0" fontId="10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>
      <alignment/>
      <protection/>
    </xf>
    <xf numFmtId="0" fontId="18" fillId="0" borderId="0" xfId="0" applyFont="1" applyAlignment="1">
      <alignment/>
    </xf>
    <xf numFmtId="0" fontId="7" fillId="0" borderId="49" xfId="1799" applyFont="1" applyFill="1" applyBorder="1" applyAlignment="1">
      <alignment horizontal="center" vertical="center"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7" fillId="0" borderId="51" xfId="1799" applyFont="1" applyFill="1" applyBorder="1" applyAlignment="1">
      <alignment horizontal="center" vertical="center"/>
      <protection/>
    </xf>
    <xf numFmtId="166" fontId="7" fillId="0" borderId="52" xfId="1799" applyNumberFormat="1" applyFont="1" applyFill="1" applyBorder="1">
      <alignment/>
      <protection/>
    </xf>
    <xf numFmtId="166" fontId="7" fillId="0" borderId="53" xfId="1799" applyNumberFormat="1" applyFont="1" applyFill="1" applyBorder="1">
      <alignment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6" fillId="0" borderId="54" xfId="1799" applyFont="1" applyFill="1" applyBorder="1" quotePrefix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7" fillId="0" borderId="54" xfId="1799" applyFont="1" applyFill="1" applyBorder="1" applyAlignment="1">
      <alignment horizontal="left"/>
      <protection/>
    </xf>
    <xf numFmtId="0" fontId="6" fillId="0" borderId="54" xfId="1799" applyFont="1" applyFill="1" applyBorder="1" applyAlignment="1" quotePrefix="1">
      <alignment horizontal="left"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0" fontId="6" fillId="0" borderId="54" xfId="1799" applyFont="1" applyFill="1" applyBorder="1">
      <alignment/>
      <protection/>
    </xf>
    <xf numFmtId="0" fontId="7" fillId="0" borderId="47" xfId="1799" applyFont="1" applyFill="1" applyBorder="1" applyAlignment="1">
      <alignment horizontal="center" vertical="center"/>
      <protection/>
    </xf>
    <xf numFmtId="166" fontId="6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166" fontId="6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0" fontId="10" fillId="0" borderId="57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/>
      <protection/>
    </xf>
    <xf numFmtId="0" fontId="11" fillId="0" borderId="58" xfId="1799" applyFont="1" applyFill="1" applyBorder="1" applyAlignment="1">
      <alignment horizontal="center" vertical="center"/>
      <protection/>
    </xf>
    <xf numFmtId="0" fontId="10" fillId="0" borderId="48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 wrapText="1"/>
      <protection/>
    </xf>
    <xf numFmtId="0" fontId="11" fillId="0" borderId="52" xfId="1799" applyFont="1" applyFill="1" applyBorder="1" applyAlignment="1">
      <alignment horizontal="center"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6" fillId="0" borderId="50" xfId="1799" applyFont="1" applyFill="1" applyBorder="1" applyAlignment="1">
      <alignment horizontal="center" vertical="center"/>
      <protection/>
    </xf>
    <xf numFmtId="0" fontId="6" fillId="0" borderId="51" xfId="1799" applyFont="1" applyFill="1" applyBorder="1" applyAlignment="1">
      <alignment horizontal="center" vertical="center"/>
      <protection/>
    </xf>
    <xf numFmtId="0" fontId="6" fillId="0" borderId="54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6" fillId="0" borderId="54" xfId="1799" applyFont="1" applyFill="1" applyBorder="1" quotePrefix="1">
      <alignment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166" fontId="7" fillId="0" borderId="56" xfId="1799" applyNumberFormat="1" applyFont="1" applyFill="1" applyBorder="1">
      <alignment/>
      <protection/>
    </xf>
    <xf numFmtId="166" fontId="7" fillId="0" borderId="52" xfId="1799" applyNumberFormat="1" applyFont="1" applyFill="1" applyBorder="1">
      <alignment/>
      <protection/>
    </xf>
    <xf numFmtId="166" fontId="7" fillId="0" borderId="47" xfId="1799" applyNumberFormat="1" applyFont="1" applyFill="1" applyBorder="1">
      <alignment/>
      <protection/>
    </xf>
    <xf numFmtId="166" fontId="6" fillId="0" borderId="47" xfId="1799" applyNumberFormat="1" applyFont="1" applyFill="1" applyBorder="1">
      <alignment/>
      <protection/>
    </xf>
    <xf numFmtId="0" fontId="6" fillId="0" borderId="57" xfId="1799" applyFont="1" applyFill="1" applyBorder="1" applyAlignment="1">
      <alignment horizontal="center" vertical="center"/>
      <protection/>
    </xf>
    <xf numFmtId="0" fontId="11" fillId="0" borderId="54" xfId="1799" applyFont="1" applyFill="1" applyBorder="1" applyAlignment="1">
      <alignment horizontal="center" vertical="top" wrapText="1"/>
      <protection/>
    </xf>
    <xf numFmtId="0" fontId="11" fillId="0" borderId="54" xfId="1799" applyFont="1" applyFill="1" applyBorder="1" applyAlignment="1">
      <alignment horizontal="center"/>
      <protection/>
    </xf>
    <xf numFmtId="0" fontId="10" fillId="0" borderId="54" xfId="1799" applyFont="1" applyFill="1" applyBorder="1" applyAlignment="1">
      <alignment horizontal="center"/>
      <protection/>
    </xf>
    <xf numFmtId="0" fontId="11" fillId="0" borderId="54" xfId="1799" applyFont="1" applyFill="1" applyBorder="1" applyAlignment="1" quotePrefix="1">
      <alignment horizontal="center"/>
      <protection/>
    </xf>
    <xf numFmtId="0" fontId="11" fillId="0" borderId="55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center"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7" fillId="0" borderId="59" xfId="1799" applyFont="1" applyFill="1" applyBorder="1" applyAlignment="1">
      <alignment horizontal="center" vertical="center"/>
      <protection/>
    </xf>
    <xf numFmtId="0" fontId="6" fillId="0" borderId="56" xfId="1799" applyFont="1" applyFill="1" applyBorder="1">
      <alignment/>
      <protection/>
    </xf>
    <xf numFmtId="0" fontId="10" fillId="0" borderId="52" xfId="1799" applyFont="1" applyFill="1" applyBorder="1">
      <alignment/>
      <protection/>
    </xf>
    <xf numFmtId="0" fontId="6" fillId="0" borderId="50" xfId="1799" applyFont="1" applyFill="1" applyBorder="1" applyAlignment="1">
      <alignment horizontal="center"/>
      <protection/>
    </xf>
    <xf numFmtId="0" fontId="6" fillId="0" borderId="54" xfId="1799" applyFont="1" applyFill="1" applyBorder="1" applyAlignment="1" quotePrefix="1">
      <alignment vertical="top"/>
      <protection/>
    </xf>
    <xf numFmtId="0" fontId="6" fillId="0" borderId="56" xfId="1799" applyFont="1" applyFill="1" applyBorder="1" applyAlignment="1">
      <alignment horizontal="center"/>
      <protection/>
    </xf>
    <xf numFmtId="2" fontId="7" fillId="0" borderId="57" xfId="1799" applyNumberFormat="1" applyFont="1" applyFill="1" applyBorder="1" applyAlignment="1">
      <alignment horizontal="center" vertical="center" wrapText="1"/>
      <protection/>
    </xf>
    <xf numFmtId="0" fontId="6" fillId="0" borderId="48" xfId="1799" applyFont="1" applyFill="1" applyBorder="1" applyAlignment="1">
      <alignment horizontal="center"/>
      <protection/>
    </xf>
    <xf numFmtId="166" fontId="7" fillId="0" borderId="52" xfId="1569" applyNumberFormat="1" applyFont="1" applyFill="1" applyBorder="1" applyAlignment="1">
      <alignment/>
    </xf>
    <xf numFmtId="0" fontId="7" fillId="0" borderId="55" xfId="1799" applyFont="1" applyFill="1" applyBorder="1">
      <alignment/>
      <protection/>
    </xf>
    <xf numFmtId="0" fontId="11" fillId="0" borderId="56" xfId="1799" applyFont="1" applyFill="1" applyBorder="1" applyAlignment="1">
      <alignment horizontal="center"/>
      <protection/>
    </xf>
    <xf numFmtId="0" fontId="6" fillId="0" borderId="50" xfId="1799" applyFont="1" applyFill="1" applyBorder="1" applyAlignment="1">
      <alignment vertical="center" wrapText="1"/>
      <protection/>
    </xf>
    <xf numFmtId="0" fontId="7" fillId="0" borderId="57" xfId="1799" applyFont="1" applyFill="1" applyBorder="1" applyAlignment="1">
      <alignment horizontal="center"/>
      <protection/>
    </xf>
    <xf numFmtId="166" fontId="6" fillId="0" borderId="48" xfId="1799" applyNumberFormat="1" applyFont="1" applyFill="1" applyBorder="1" applyAlignment="1">
      <alignment horizontal="right"/>
      <protection/>
    </xf>
    <xf numFmtId="0" fontId="7" fillId="0" borderId="49" xfId="1799" applyFont="1" applyFill="1" applyBorder="1" applyAlignment="1">
      <alignment horizontal="left" vertical="justify"/>
      <protection/>
    </xf>
    <xf numFmtId="0" fontId="7" fillId="0" borderId="54" xfId="1799" applyFont="1" applyFill="1" applyBorder="1" applyAlignment="1">
      <alignment horizontal="left" vertical="justify"/>
      <protection/>
    </xf>
    <xf numFmtId="0" fontId="7" fillId="0" borderId="54" xfId="1799" applyFont="1" applyFill="1" applyBorder="1" applyAlignment="1" quotePrefix="1">
      <alignment horizontal="left" vertical="justify"/>
      <protection/>
    </xf>
    <xf numFmtId="0" fontId="6" fillId="0" borderId="54" xfId="1799" applyFont="1" applyFill="1" applyBorder="1" applyAlignment="1" quotePrefix="1">
      <alignment horizontal="left" vertical="justify"/>
      <protection/>
    </xf>
    <xf numFmtId="0" fontId="6" fillId="0" borderId="54" xfId="1799" applyFont="1" applyFill="1" applyBorder="1" applyAlignment="1">
      <alignment horizontal="left" vertical="justify"/>
      <protection/>
    </xf>
    <xf numFmtId="0" fontId="7" fillId="0" borderId="55" xfId="1799" applyFont="1" applyFill="1" applyBorder="1" applyAlignment="1">
      <alignment horizontal="left" vertical="justify"/>
      <protection/>
    </xf>
    <xf numFmtId="0" fontId="6" fillId="0" borderId="56" xfId="1799" applyFont="1" applyFill="1" applyBorder="1" applyAlignment="1">
      <alignment vertical="center" wrapText="1"/>
      <protection/>
    </xf>
    <xf numFmtId="0" fontId="7" fillId="0" borderId="52" xfId="1799" applyFont="1" applyFill="1" applyBorder="1" applyAlignment="1">
      <alignment horizontal="center"/>
      <protection/>
    </xf>
    <xf numFmtId="14" fontId="6" fillId="0" borderId="54" xfId="1799" applyNumberFormat="1" applyFont="1" applyFill="1" applyBorder="1" quotePrefix="1">
      <alignment/>
      <protection/>
    </xf>
    <xf numFmtId="0" fontId="7" fillId="0" borderId="53" xfId="1799" applyFont="1" applyFill="1" applyBorder="1" applyAlignment="1">
      <alignment wrapText="1"/>
      <protection/>
    </xf>
    <xf numFmtId="166" fontId="6" fillId="0" borderId="48" xfId="1539" applyNumberFormat="1" applyFont="1" applyFill="1" applyBorder="1" applyAlignment="1">
      <alignment horizontal="right"/>
    </xf>
    <xf numFmtId="166" fontId="7" fillId="0" borderId="48" xfId="1539" applyNumberFormat="1" applyFont="1" applyFill="1" applyBorder="1" applyAlignment="1">
      <alignment horizontal="right"/>
    </xf>
    <xf numFmtId="166" fontId="7" fillId="0" borderId="52" xfId="1539" applyNumberFormat="1" applyFont="1" applyFill="1" applyBorder="1" applyAlignment="1">
      <alignment horizontal="right"/>
    </xf>
    <xf numFmtId="0" fontId="2" fillId="0" borderId="50" xfId="1799" applyFill="1" applyBorder="1">
      <alignment/>
      <protection/>
    </xf>
    <xf numFmtId="166" fontId="6" fillId="0" borderId="0" xfId="1539" applyNumberFormat="1" applyFont="1" applyFill="1" applyBorder="1" applyAlignment="1">
      <alignment horizontal="right"/>
    </xf>
    <xf numFmtId="166" fontId="7" fillId="0" borderId="0" xfId="1539" applyNumberFormat="1" applyFont="1" applyFill="1" applyBorder="1" applyAlignment="1">
      <alignment horizontal="right"/>
    </xf>
    <xf numFmtId="166" fontId="7" fillId="0" borderId="56" xfId="1539" applyNumberFormat="1" applyFont="1" applyFill="1" applyBorder="1" applyAlignment="1">
      <alignment horizontal="right"/>
    </xf>
    <xf numFmtId="0" fontId="7" fillId="0" borderId="53" xfId="1799" applyFont="1" applyFill="1" applyBorder="1">
      <alignment/>
      <protection/>
    </xf>
    <xf numFmtId="0" fontId="2" fillId="0" borderId="56" xfId="1799" applyFill="1" applyBorder="1">
      <alignment/>
      <protection/>
    </xf>
    <xf numFmtId="49" fontId="11" fillId="0" borderId="0" xfId="1799" applyNumberFormat="1" applyFont="1" applyFill="1" applyBorder="1" applyAlignment="1">
      <alignment horizontal="center"/>
      <protection/>
    </xf>
    <xf numFmtId="0" fontId="19" fillId="0" borderId="0" xfId="1799" applyFont="1" applyFill="1" applyAlignment="1">
      <alignment horizontal="center"/>
      <protection/>
    </xf>
    <xf numFmtId="0" fontId="11" fillId="0" borderId="0" xfId="1799" applyFont="1" applyFill="1" applyAlignment="1">
      <alignment horizontal="center"/>
      <protection/>
    </xf>
    <xf numFmtId="0" fontId="11" fillId="0" borderId="0" xfId="1799" applyFont="1" applyFill="1" applyBorder="1" applyAlignment="1">
      <alignment horizontal="center" vertical="center"/>
      <protection/>
    </xf>
    <xf numFmtId="0" fontId="11" fillId="0" borderId="0" xfId="1799" applyFont="1" applyFill="1" applyBorder="1" applyAlignment="1">
      <alignment horizontal="center" wrapText="1"/>
      <protection/>
    </xf>
    <xf numFmtId="0" fontId="11" fillId="0" borderId="50" xfId="1799" applyFont="1" applyFill="1" applyBorder="1" applyAlignment="1">
      <alignment horizontal="center"/>
      <protection/>
    </xf>
    <xf numFmtId="0" fontId="6" fillId="0" borderId="0" xfId="1799" applyFont="1" applyFill="1" applyBorder="1" applyAlignment="1">
      <alignment vertical="top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166" fontId="6" fillId="0" borderId="48" xfId="1539" applyNumberFormat="1" applyFont="1" applyFill="1" applyBorder="1" applyAlignment="1">
      <alignment/>
    </xf>
    <xf numFmtId="0" fontId="7" fillId="0" borderId="54" xfId="1799" applyFont="1" applyFill="1" applyBorder="1" applyAlignment="1">
      <alignment/>
      <protection/>
    </xf>
    <xf numFmtId="0" fontId="7" fillId="0" borderId="56" xfId="1799" applyFont="1" applyFill="1" applyBorder="1" applyAlignment="1">
      <alignment vertical="center"/>
      <protection/>
    </xf>
    <xf numFmtId="0" fontId="7" fillId="0" borderId="47" xfId="1799" applyFont="1" applyFill="1" applyBorder="1" applyAlignment="1">
      <alignment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20" fillId="0" borderId="54" xfId="0" applyFont="1" applyFill="1" applyBorder="1" applyAlignment="1">
      <alignment/>
    </xf>
    <xf numFmtId="0" fontId="21" fillId="0" borderId="54" xfId="0" applyFont="1" applyFill="1" applyBorder="1" applyAlignment="1" quotePrefix="1">
      <alignment/>
    </xf>
    <xf numFmtId="0" fontId="21" fillId="0" borderId="54" xfId="0" applyFont="1" applyFill="1" applyBorder="1" applyAlignment="1" quotePrefix="1">
      <alignment/>
    </xf>
    <xf numFmtId="0" fontId="6" fillId="0" borderId="55" xfId="1799" applyFont="1" applyFill="1" applyBorder="1" applyAlignment="1">
      <alignment horizontal="center" vertical="center"/>
      <protection/>
    </xf>
    <xf numFmtId="0" fontId="22" fillId="0" borderId="54" xfId="0" applyFont="1" applyFill="1" applyBorder="1" applyAlignment="1">
      <alignment/>
    </xf>
    <xf numFmtId="166" fontId="7" fillId="0" borderId="57" xfId="1799" applyNumberFormat="1" applyFont="1" applyFill="1" applyBorder="1">
      <alignment/>
      <protection/>
    </xf>
    <xf numFmtId="0" fontId="10" fillId="0" borderId="57" xfId="1799" applyFont="1" applyFill="1" applyBorder="1">
      <alignment/>
      <protection/>
    </xf>
    <xf numFmtId="0" fontId="21" fillId="0" borderId="0" xfId="1798" applyFont="1" applyFill="1">
      <alignment/>
      <protection/>
    </xf>
    <xf numFmtId="0" fontId="21" fillId="0" borderId="0" xfId="1798" applyFont="1" applyFill="1" applyBorder="1">
      <alignment/>
      <protection/>
    </xf>
    <xf numFmtId="0" fontId="6" fillId="0" borderId="51" xfId="1799" applyFont="1" applyFill="1" applyBorder="1">
      <alignment/>
      <protection/>
    </xf>
    <xf numFmtId="0" fontId="6" fillId="0" borderId="53" xfId="1799" applyFont="1" applyFill="1" applyBorder="1">
      <alignment/>
      <protection/>
    </xf>
    <xf numFmtId="0" fontId="26" fillId="0" borderId="0" xfId="1798" applyFont="1" applyFill="1">
      <alignment/>
      <protection/>
    </xf>
    <xf numFmtId="0" fontId="24" fillId="0" borderId="0" xfId="1798" applyFont="1" applyFill="1" applyBorder="1">
      <alignment/>
      <protection/>
    </xf>
    <xf numFmtId="0" fontId="27" fillId="0" borderId="0" xfId="1798" applyFont="1" applyFill="1">
      <alignment/>
      <protection/>
    </xf>
    <xf numFmtId="0" fontId="7" fillId="0" borderId="47" xfId="1798" applyFont="1" applyFill="1" applyBorder="1">
      <alignment/>
      <protection/>
    </xf>
    <xf numFmtId="0" fontId="7" fillId="0" borderId="54" xfId="1798" applyFont="1" applyFill="1" applyBorder="1">
      <alignment/>
      <protection/>
    </xf>
    <xf numFmtId="0" fontId="6" fillId="0" borderId="54" xfId="1798" applyFont="1" applyFill="1" applyBorder="1" quotePrefix="1">
      <alignment/>
      <protection/>
    </xf>
    <xf numFmtId="0" fontId="6" fillId="0" borderId="47" xfId="1798" applyFont="1" applyFill="1" applyBorder="1">
      <alignment/>
      <protection/>
    </xf>
    <xf numFmtId="14" fontId="6" fillId="0" borderId="54" xfId="1798" applyNumberFormat="1" applyFont="1" applyFill="1" applyBorder="1" quotePrefix="1">
      <alignment/>
      <protection/>
    </xf>
    <xf numFmtId="0" fontId="6" fillId="0" borderId="54" xfId="1798" applyFont="1" applyFill="1" applyBorder="1">
      <alignment/>
      <protection/>
    </xf>
    <xf numFmtId="0" fontId="6" fillId="0" borderId="55" xfId="1798" applyFont="1" applyFill="1" applyBorder="1">
      <alignment/>
      <protection/>
    </xf>
    <xf numFmtId="0" fontId="7" fillId="0" borderId="53" xfId="1798" applyFont="1" applyFill="1" applyBorder="1">
      <alignment/>
      <protection/>
    </xf>
    <xf numFmtId="0" fontId="6" fillId="0" borderId="52" xfId="1799" applyFont="1" applyFill="1" applyBorder="1" applyAlignment="1">
      <alignment horizontal="center" vertical="center" wrapText="1"/>
      <protection/>
    </xf>
    <xf numFmtId="0" fontId="7" fillId="0" borderId="57" xfId="1799" applyFont="1" applyFill="1" applyBorder="1" applyAlignment="1">
      <alignment horizontal="center" vertical="center"/>
      <protection/>
    </xf>
    <xf numFmtId="0" fontId="10" fillId="0" borderId="52" xfId="1799" applyFont="1" applyFill="1" applyBorder="1" applyAlignment="1">
      <alignment horizontal="center"/>
      <protection/>
    </xf>
    <xf numFmtId="0" fontId="2" fillId="0" borderId="0" xfId="1799" applyFont="1" applyFill="1" applyBorder="1" applyAlignment="1">
      <alignment horizontal="center"/>
      <protection/>
    </xf>
    <xf numFmtId="0" fontId="7" fillId="0" borderId="0" xfId="1798" applyFont="1" applyFill="1" applyBorder="1" applyAlignment="1">
      <alignment horizontal="left"/>
      <protection/>
    </xf>
    <xf numFmtId="0" fontId="26" fillId="0" borderId="49" xfId="1798" applyFont="1" applyFill="1" applyBorder="1">
      <alignment/>
      <protection/>
    </xf>
    <xf numFmtId="0" fontId="24" fillId="0" borderId="54" xfId="1798" applyFont="1" applyFill="1" applyBorder="1">
      <alignment/>
      <protection/>
    </xf>
    <xf numFmtId="0" fontId="7" fillId="0" borderId="54" xfId="1798" applyFont="1" applyFill="1" applyBorder="1" applyAlignment="1">
      <alignment horizontal="left" vertical="top"/>
      <protection/>
    </xf>
    <xf numFmtId="0" fontId="7" fillId="0" borderId="0" xfId="1798" applyFont="1" applyFill="1" applyBorder="1" applyAlignment="1">
      <alignment horizontal="left" wrapText="1"/>
      <protection/>
    </xf>
    <xf numFmtId="0" fontId="6" fillId="0" borderId="54" xfId="1798" applyFont="1" applyFill="1" applyBorder="1" applyAlignment="1" quotePrefix="1">
      <alignment horizontal="left" vertical="top"/>
      <protection/>
    </xf>
    <xf numFmtId="0" fontId="6" fillId="0" borderId="0" xfId="1798" applyFont="1" applyFill="1" applyBorder="1" applyAlignment="1">
      <alignment horizontal="left" wrapText="1"/>
      <protection/>
    </xf>
    <xf numFmtId="0" fontId="6" fillId="0" borderId="0" xfId="1798" applyFont="1" applyFill="1" applyBorder="1" applyAlignment="1">
      <alignment horizontal="left"/>
      <protection/>
    </xf>
    <xf numFmtId="0" fontId="10" fillId="0" borderId="56" xfId="1799" applyFont="1" applyFill="1" applyBorder="1" applyAlignment="1">
      <alignment horizontal="center"/>
      <protection/>
    </xf>
    <xf numFmtId="166" fontId="6" fillId="0" borderId="56" xfId="1569" applyNumberFormat="1" applyFont="1" applyFill="1" applyBorder="1" applyAlignment="1">
      <alignment/>
    </xf>
    <xf numFmtId="0" fontId="7" fillId="0" borderId="48" xfId="1799" applyFont="1" applyFill="1" applyBorder="1">
      <alignment/>
      <protection/>
    </xf>
    <xf numFmtId="0" fontId="26" fillId="0" borderId="55" xfId="1798" applyFont="1" applyFill="1" applyBorder="1">
      <alignment/>
      <protection/>
    </xf>
    <xf numFmtId="0" fontId="26" fillId="0" borderId="56" xfId="1798" applyFont="1" applyFill="1" applyBorder="1">
      <alignment/>
      <protection/>
    </xf>
    <xf numFmtId="0" fontId="22" fillId="0" borderId="51" xfId="1798" applyFont="1" applyFill="1" applyBorder="1">
      <alignment/>
      <protection/>
    </xf>
    <xf numFmtId="0" fontId="7" fillId="0" borderId="55" xfId="1798" applyFont="1" applyFill="1" applyBorder="1" applyAlignment="1">
      <alignment horizontal="left" vertical="top"/>
      <protection/>
    </xf>
    <xf numFmtId="0" fontId="7" fillId="0" borderId="56" xfId="1798" applyFont="1" applyFill="1" applyBorder="1" applyAlignment="1">
      <alignment horizontal="left" wrapText="1"/>
      <protection/>
    </xf>
    <xf numFmtId="0" fontId="11" fillId="0" borderId="52" xfId="1799" applyFont="1" applyFill="1" applyBorder="1" applyAlignment="1">
      <alignment horizontal="center" vertical="center"/>
      <protection/>
    </xf>
    <xf numFmtId="0" fontId="11" fillId="0" borderId="57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justify" vertical="justify"/>
      <protection/>
    </xf>
    <xf numFmtId="0" fontId="6" fillId="0" borderId="47" xfId="1799" applyFont="1" applyFill="1" applyBorder="1" applyAlignment="1">
      <alignment vertical="top" wrapText="1"/>
      <protection/>
    </xf>
    <xf numFmtId="0" fontId="3" fillId="0" borderId="52" xfId="1799" applyFont="1" applyFill="1" applyBorder="1" applyAlignment="1">
      <alignment horizontal="center"/>
      <protection/>
    </xf>
    <xf numFmtId="0" fontId="10" fillId="0" borderId="0" xfId="1799" applyFont="1" applyFill="1" applyAlignment="1">
      <alignment horizontal="center"/>
      <protection/>
    </xf>
    <xf numFmtId="0" fontId="7" fillId="0" borderId="51" xfId="1799" applyFont="1" applyFill="1" applyBorder="1">
      <alignment/>
      <protection/>
    </xf>
    <xf numFmtId="0" fontId="7" fillId="0" borderId="0" xfId="1798" applyFont="1" applyFill="1" applyBorder="1" applyAlignment="1">
      <alignment horizontal="left" vertical="distributed" wrapText="1"/>
      <protection/>
    </xf>
    <xf numFmtId="0" fontId="7" fillId="0" borderId="47" xfId="1798" applyFont="1" applyFill="1" applyBorder="1" applyAlignment="1">
      <alignment wrapText="1"/>
      <protection/>
    </xf>
    <xf numFmtId="166" fontId="7" fillId="0" borderId="48" xfId="1569" applyNumberFormat="1" applyFont="1" applyFill="1" applyBorder="1" applyAlignment="1">
      <alignment vertical="top"/>
    </xf>
    <xf numFmtId="166" fontId="7" fillId="0" borderId="0" xfId="1569" applyNumberFormat="1" applyFont="1" applyFill="1" applyBorder="1" applyAlignment="1">
      <alignment vertical="top"/>
    </xf>
    <xf numFmtId="0" fontId="10" fillId="0" borderId="49" xfId="1799" applyFont="1" applyFill="1" applyBorder="1" applyAlignment="1">
      <alignment horizontal="center"/>
      <protection/>
    </xf>
    <xf numFmtId="166" fontId="7" fillId="0" borderId="57" xfId="1799" applyNumberFormat="1" applyFont="1" applyFill="1" applyBorder="1" applyAlignment="1">
      <alignment horizontal="center" vertical="center"/>
      <protection/>
    </xf>
    <xf numFmtId="166" fontId="20" fillId="0" borderId="48" xfId="1798" applyNumberFormat="1" applyFont="1" applyFill="1" applyBorder="1" applyAlignment="1">
      <alignment horizontal="right"/>
      <protection/>
    </xf>
    <xf numFmtId="166" fontId="20" fillId="0" borderId="48" xfId="1798" applyNumberFormat="1" applyFont="1" applyFill="1" applyBorder="1" applyAlignment="1" quotePrefix="1">
      <alignment horizontal="right"/>
      <protection/>
    </xf>
    <xf numFmtId="166" fontId="21" fillId="0" borderId="48" xfId="1798" applyNumberFormat="1" applyFont="1" applyFill="1" applyBorder="1" applyAlignment="1">
      <alignment horizontal="right"/>
      <protection/>
    </xf>
    <xf numFmtId="166" fontId="21" fillId="0" borderId="48" xfId="1798" applyNumberFormat="1" applyFont="1" applyFill="1" applyBorder="1" applyAlignment="1" quotePrefix="1">
      <alignment horizontal="right"/>
      <protection/>
    </xf>
    <xf numFmtId="166" fontId="20" fillId="0" borderId="52" xfId="1798" applyNumberFormat="1" applyFont="1" applyFill="1" applyBorder="1" applyAlignment="1">
      <alignment horizontal="right"/>
      <protection/>
    </xf>
    <xf numFmtId="166" fontId="3" fillId="0" borderId="0" xfId="1799" applyNumberFormat="1" applyFont="1" applyFill="1">
      <alignment/>
      <protection/>
    </xf>
    <xf numFmtId="166" fontId="4" fillId="0" borderId="0" xfId="1799" applyNumberFormat="1" applyFont="1" applyFill="1">
      <alignment/>
      <protection/>
    </xf>
    <xf numFmtId="43" fontId="5" fillId="0" borderId="0" xfId="1539" applyFont="1" applyFill="1" applyAlignment="1">
      <alignment/>
    </xf>
    <xf numFmtId="166" fontId="2" fillId="0" borderId="0" xfId="1799" applyNumberFormat="1" applyFont="1" applyFill="1">
      <alignment/>
      <protection/>
    </xf>
    <xf numFmtId="166" fontId="5" fillId="0" borderId="0" xfId="1799" applyNumberFormat="1" applyFont="1" applyFill="1">
      <alignment/>
      <protection/>
    </xf>
    <xf numFmtId="0" fontId="7" fillId="0" borderId="47" xfId="1798" applyFont="1" applyBorder="1">
      <alignment/>
      <protection/>
    </xf>
    <xf numFmtId="3" fontId="20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166" fontId="3" fillId="0" borderId="0" xfId="1799" applyNumberFormat="1" applyFont="1" applyFill="1" applyBorder="1">
      <alignment/>
      <protection/>
    </xf>
    <xf numFmtId="166" fontId="21" fillId="0" borderId="0" xfId="1798" applyNumberFormat="1" applyFont="1" applyFill="1">
      <alignment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4" fontId="3" fillId="0" borderId="0" xfId="1799" applyNumberFormat="1" applyFont="1" applyFill="1" applyBorder="1">
      <alignment/>
      <protection/>
    </xf>
    <xf numFmtId="166" fontId="7" fillId="0" borderId="55" xfId="1799" applyNumberFormat="1" applyFont="1" applyFill="1" applyBorder="1">
      <alignment/>
      <protection/>
    </xf>
    <xf numFmtId="15" fontId="7" fillId="0" borderId="52" xfId="1799" applyNumberFormat="1" applyFont="1" applyFill="1" applyBorder="1" applyAlignment="1">
      <alignment horizontal="center" vertical="center"/>
      <protection/>
    </xf>
    <xf numFmtId="0" fontId="5" fillId="0" borderId="0" xfId="1799" applyFont="1" applyFill="1" applyAlignment="1">
      <alignment horizontal="right"/>
      <protection/>
    </xf>
    <xf numFmtId="166" fontId="7" fillId="0" borderId="52" xfId="1799" applyNumberFormat="1" applyFont="1" applyFill="1" applyBorder="1" applyAlignment="1" quotePrefix="1">
      <alignment horizontal="right" vertical="justify"/>
      <protection/>
    </xf>
    <xf numFmtId="166" fontId="6" fillId="0" borderId="48" xfId="1799" applyNumberFormat="1" applyFont="1" applyFill="1" applyBorder="1" applyAlignment="1" quotePrefix="1">
      <alignment horizontal="right" vertical="justify"/>
      <protection/>
    </xf>
    <xf numFmtId="166" fontId="6" fillId="0" borderId="48" xfId="1799" applyNumberFormat="1" applyFont="1" applyFill="1" applyBorder="1" applyAlignment="1">
      <alignment horizontal="right" vertical="justify"/>
      <protection/>
    </xf>
    <xf numFmtId="14" fontId="7" fillId="0" borderId="0" xfId="1799" applyNumberFormat="1" applyFont="1" applyFill="1" applyBorder="1" applyAlignment="1">
      <alignment horizontal="center"/>
      <protection/>
    </xf>
    <xf numFmtId="0" fontId="7" fillId="0" borderId="53" xfId="1799" applyFont="1" applyFill="1" applyBorder="1" applyAlignment="1">
      <alignment horizontal="justify" vertical="justify"/>
      <protection/>
    </xf>
    <xf numFmtId="0" fontId="7" fillId="0" borderId="54" xfId="1799" applyFont="1" applyFill="1" applyBorder="1" applyAlignment="1">
      <alignment vertical="justify"/>
      <protection/>
    </xf>
    <xf numFmtId="0" fontId="7" fillId="0" borderId="0" xfId="1799" applyFont="1" applyFill="1" applyBorder="1" applyAlignment="1">
      <alignment vertical="justify"/>
      <protection/>
    </xf>
    <xf numFmtId="166" fontId="7" fillId="0" borderId="48" xfId="1799" applyNumberFormat="1" applyFont="1" applyFill="1" applyBorder="1" applyAlignment="1">
      <alignment horizontal="right" vertical="justify"/>
      <protection/>
    </xf>
    <xf numFmtId="166" fontId="6" fillId="0" borderId="0" xfId="1799" applyNumberFormat="1" applyFont="1" applyFill="1" applyBorder="1" applyAlignment="1">
      <alignment/>
      <protection/>
    </xf>
    <xf numFmtId="173" fontId="7" fillId="0" borderId="52" xfId="1799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13" fillId="0" borderId="0" xfId="1799" applyFont="1" applyFill="1">
      <alignment/>
      <protection/>
    </xf>
    <xf numFmtId="0" fontId="28" fillId="0" borderId="0" xfId="0" applyFont="1" applyFill="1" applyAlignment="1">
      <alignment/>
    </xf>
    <xf numFmtId="166" fontId="6" fillId="0" borderId="0" xfId="1799" applyNumberFormat="1" applyFont="1" applyFill="1">
      <alignment/>
      <protection/>
    </xf>
    <xf numFmtId="166" fontId="7" fillId="0" borderId="58" xfId="1799" applyNumberFormat="1" applyFont="1" applyFill="1" applyBorder="1" applyAlignment="1">
      <alignment horizontal="right" vertical="justify"/>
      <protection/>
    </xf>
    <xf numFmtId="0" fontId="11" fillId="0" borderId="58" xfId="1799" applyFont="1" applyFill="1" applyBorder="1" applyAlignment="1">
      <alignment horizontal="center"/>
      <protection/>
    </xf>
    <xf numFmtId="0" fontId="7" fillId="0" borderId="59" xfId="1799" applyFont="1" applyFill="1" applyBorder="1" applyAlignment="1">
      <alignment vertical="justify"/>
      <protection/>
    </xf>
    <xf numFmtId="0" fontId="7" fillId="0" borderId="60" xfId="1799" applyFont="1" applyFill="1" applyBorder="1" applyAlignment="1">
      <alignment vertical="justify"/>
      <protection/>
    </xf>
    <xf numFmtId="0" fontId="6" fillId="0" borderId="0" xfId="1799" applyFont="1" applyFill="1" applyBorder="1" applyAlignment="1">
      <alignment vertical="top" wrapText="1"/>
      <protection/>
    </xf>
    <xf numFmtId="0" fontId="7" fillId="0" borderId="0" xfId="1799" applyFont="1" applyFill="1" applyBorder="1" applyAlignment="1">
      <alignment horizontal="justify" vertical="justify"/>
      <protection/>
    </xf>
    <xf numFmtId="166" fontId="7" fillId="0" borderId="48" xfId="1799" applyNumberFormat="1" applyFont="1" applyFill="1" applyBorder="1" applyAlignment="1" quotePrefix="1">
      <alignment horizontal="right" vertical="justify"/>
      <protection/>
    </xf>
    <xf numFmtId="14" fontId="7" fillId="0" borderId="0" xfId="1799" applyNumberFormat="1" applyFont="1" applyFill="1" applyBorder="1" applyAlignment="1">
      <alignment horizontal="left"/>
      <protection/>
    </xf>
    <xf numFmtId="0" fontId="11" fillId="0" borderId="48" xfId="1799" applyFont="1" applyFill="1" applyBorder="1" applyAlignment="1">
      <alignment horizontal="center" vertical="center"/>
      <protection/>
    </xf>
    <xf numFmtId="0" fontId="7" fillId="0" borderId="48" xfId="1799" applyFont="1" applyFill="1" applyBorder="1" applyAlignment="1">
      <alignment horizontal="center"/>
      <protection/>
    </xf>
    <xf numFmtId="0" fontId="7" fillId="0" borderId="0" xfId="1799" applyFont="1" applyFill="1" applyBorder="1" applyAlignment="1">
      <alignment horizontal="center" vertical="center" wrapText="1"/>
      <protection/>
    </xf>
    <xf numFmtId="0" fontId="7" fillId="0" borderId="0" xfId="1799" applyFont="1" applyFill="1" applyBorder="1" applyAlignment="1">
      <alignment horizontal="left"/>
      <protection/>
    </xf>
    <xf numFmtId="166" fontId="7" fillId="0" borderId="48" xfId="1799" applyNumberFormat="1" applyFont="1" applyFill="1" applyBorder="1" applyAlignment="1">
      <alignment horizontal="right"/>
      <protection/>
    </xf>
    <xf numFmtId="0" fontId="7" fillId="0" borderId="0" xfId="1799" applyFont="1" applyFill="1" applyBorder="1" applyAlignment="1">
      <alignment horizontal="center" vertical="justify"/>
      <protection/>
    </xf>
    <xf numFmtId="0" fontId="3" fillId="0" borderId="48" xfId="1799" applyFont="1" applyFill="1" applyBorder="1" applyAlignment="1">
      <alignment horizontal="center"/>
      <protection/>
    </xf>
    <xf numFmtId="166" fontId="7" fillId="0" borderId="48" xfId="1539" applyNumberFormat="1" applyFont="1" applyFill="1" applyBorder="1" applyAlignment="1">
      <alignment/>
    </xf>
    <xf numFmtId="174" fontId="7" fillId="0" borderId="52" xfId="1799" applyNumberFormat="1" applyFont="1" applyFill="1" applyBorder="1" applyAlignment="1" quotePrefix="1">
      <alignment horizontal="center" vertical="center" wrapText="1"/>
      <protection/>
    </xf>
    <xf numFmtId="0" fontId="7" fillId="0" borderId="0" xfId="1799" applyFont="1" applyFill="1">
      <alignment/>
      <protection/>
    </xf>
    <xf numFmtId="0" fontId="0" fillId="0" borderId="0" xfId="1786" applyFont="1">
      <alignment/>
      <protection/>
    </xf>
    <xf numFmtId="0" fontId="6" fillId="0" borderId="53" xfId="1799" applyFont="1" applyFill="1" applyBorder="1" applyAlignment="1">
      <alignment horizontal="center" vertical="center" wrapText="1"/>
      <protection/>
    </xf>
    <xf numFmtId="15" fontId="7" fillId="0" borderId="56" xfId="1799" applyNumberFormat="1" applyFont="1" applyFill="1" applyBorder="1" applyAlignment="1">
      <alignment horizontal="center" vertical="center"/>
      <protection/>
    </xf>
    <xf numFmtId="173" fontId="7" fillId="0" borderId="56" xfId="1799" applyNumberFormat="1" applyFont="1" applyFill="1" applyBorder="1" applyAlignment="1">
      <alignment horizontal="center" vertical="center"/>
      <protection/>
    </xf>
    <xf numFmtId="0" fontId="6" fillId="0" borderId="53" xfId="1799" applyFont="1" applyFill="1" applyBorder="1" applyAlignment="1">
      <alignment horizontal="center" vertical="center"/>
      <protection/>
    </xf>
    <xf numFmtId="15" fontId="7" fillId="0" borderId="52" xfId="1799" applyNumberFormat="1" applyFont="1" applyFill="1" applyBorder="1" applyAlignment="1" quotePrefix="1">
      <alignment horizontal="center" vertical="center" wrapText="1"/>
      <protection/>
    </xf>
    <xf numFmtId="2" fontId="6" fillId="0" borderId="52" xfId="1799" applyNumberFormat="1" applyFont="1" applyFill="1" applyBorder="1">
      <alignment/>
      <protection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49" xfId="1799" applyFont="1" applyFill="1" applyBorder="1">
      <alignment/>
      <protection/>
    </xf>
    <xf numFmtId="0" fontId="7" fillId="0" borderId="50" xfId="1799" applyFont="1" applyFill="1" applyBorder="1">
      <alignment/>
      <protection/>
    </xf>
    <xf numFmtId="0" fontId="7" fillId="0" borderId="49" xfId="1799" applyFont="1" applyFill="1" applyBorder="1" applyAlignment="1">
      <alignment horizontal="center"/>
      <protection/>
    </xf>
    <xf numFmtId="15" fontId="7" fillId="0" borderId="52" xfId="1799" applyNumberFormat="1" applyFont="1" applyFill="1" applyBorder="1" applyAlignment="1" quotePrefix="1">
      <alignment horizontal="center" vertical="center"/>
      <protection/>
    </xf>
    <xf numFmtId="0" fontId="7" fillId="0" borderId="47" xfId="1799" applyFont="1" applyFill="1" applyBorder="1">
      <alignment/>
      <protection/>
    </xf>
    <xf numFmtId="0" fontId="6" fillId="0" borderId="0" xfId="1799" applyFont="1" applyFill="1" applyBorder="1" applyAlignment="1">
      <alignment horizontal="center"/>
      <protection/>
    </xf>
    <xf numFmtId="0" fontId="23" fillId="0" borderId="47" xfId="0" applyFont="1" applyFill="1" applyBorder="1" applyAlignment="1">
      <alignment/>
    </xf>
    <xf numFmtId="0" fontId="24" fillId="0" borderId="54" xfId="0" applyFont="1" applyFill="1" applyBorder="1" applyAlignment="1" quotePrefix="1">
      <alignment/>
    </xf>
    <xf numFmtId="0" fontId="24" fillId="0" borderId="47" xfId="0" applyFont="1" applyFill="1" applyBorder="1" applyAlignment="1">
      <alignment/>
    </xf>
    <xf numFmtId="0" fontId="7" fillId="0" borderId="47" xfId="1799" applyFont="1" applyFill="1" applyBorder="1" applyAlignment="1">
      <alignment horizontal="left" wrapText="1"/>
      <protection/>
    </xf>
    <xf numFmtId="0" fontId="6" fillId="0" borderId="47" xfId="1799" applyFont="1" applyFill="1" applyBorder="1" applyAlignment="1">
      <alignment horizontal="left" wrapText="1"/>
      <protection/>
    </xf>
    <xf numFmtId="0" fontId="7" fillId="0" borderId="54" xfId="1799" applyFont="1" applyFill="1" applyBorder="1" applyAlignment="1">
      <alignment horizontal="left"/>
      <protection/>
    </xf>
    <xf numFmtId="0" fontId="7" fillId="0" borderId="47" xfId="1799" applyFont="1" applyFill="1" applyBorder="1" applyAlignment="1" quotePrefix="1">
      <alignment horizontal="left" wrapText="1"/>
      <protection/>
    </xf>
    <xf numFmtId="0" fontId="11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 quotePrefix="1">
      <alignment horizontal="left" wrapText="1"/>
      <protection/>
    </xf>
    <xf numFmtId="0" fontId="10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>
      <alignment horizontal="left" vertical="top" wrapText="1"/>
      <protection/>
    </xf>
    <xf numFmtId="0" fontId="10" fillId="0" borderId="0" xfId="1799" applyFont="1" applyFill="1" applyBorder="1" applyAlignment="1">
      <alignment horizontal="center" vertical="top" wrapText="1"/>
      <protection/>
    </xf>
    <xf numFmtId="0" fontId="7" fillId="0" borderId="54" xfId="1799" applyFont="1" applyFill="1" applyBorder="1" quotePrefix="1">
      <alignment/>
      <protection/>
    </xf>
    <xf numFmtId="16" fontId="6" fillId="0" borderId="54" xfId="1799" applyNumberFormat="1" applyFont="1" applyFill="1" applyBorder="1" quotePrefix="1">
      <alignment/>
      <protection/>
    </xf>
    <xf numFmtId="4" fontId="6" fillId="0" borderId="53" xfId="1799" applyNumberFormat="1" applyFont="1" applyFill="1" applyBorder="1">
      <alignment/>
      <protection/>
    </xf>
    <xf numFmtId="4" fontId="6" fillId="0" borderId="56" xfId="1799" applyNumberFormat="1" applyFont="1" applyFill="1" applyBorder="1">
      <alignment/>
      <protection/>
    </xf>
    <xf numFmtId="4" fontId="6" fillId="0" borderId="52" xfId="1799" applyNumberFormat="1" applyFont="1" applyFill="1" applyBorder="1">
      <alignment/>
      <protection/>
    </xf>
  </cellXfs>
  <cellStyles count="1980">
    <cellStyle name="Normal" xfId="0"/>
    <cellStyle name="_x0001_" xfId="15"/>
    <cellStyle name="$0.00" xfId="16"/>
    <cellStyle name="$0.95" xfId="17"/>
    <cellStyle name="$0.99" xfId="18"/>
    <cellStyle name="%20 - Vurgu1" xfId="19"/>
    <cellStyle name="%20 - Vurgu2" xfId="20"/>
    <cellStyle name="%20 - Vurgu3" xfId="21"/>
    <cellStyle name="%20 - Vurgu4" xfId="22"/>
    <cellStyle name="%20 - Vurgu5" xfId="23"/>
    <cellStyle name="%20 - Vurgu6" xfId="24"/>
    <cellStyle name="%40 - Vurgu1" xfId="25"/>
    <cellStyle name="%40 - Vurgu2" xfId="26"/>
    <cellStyle name="%40 - Vurgu3" xfId="27"/>
    <cellStyle name="%40 - Vurgu4" xfId="28"/>
    <cellStyle name="%40 - Vurgu5" xfId="29"/>
    <cellStyle name="%40 - Vurgu6" xfId="30"/>
    <cellStyle name="%60 - Vurgu1" xfId="31"/>
    <cellStyle name="%60 - Vurgu2" xfId="32"/>
    <cellStyle name="%60 - Vurgu3" xfId="33"/>
    <cellStyle name="%60 - Vurgu4" xfId="34"/>
    <cellStyle name="%60 - Vurgu5" xfId="35"/>
    <cellStyle name="%60 - Vurgu6" xfId="36"/>
    <cellStyle name="??_PERSONAL" xfId="37"/>
    <cellStyle name="@" xfId="38"/>
    <cellStyle name="_00 Yıl Sonu" xfId="39"/>
    <cellStyle name="_00 Yıl Sonu gg" xfId="40"/>
    <cellStyle name="_00 Yıl Sonu gg_1" xfId="41"/>
    <cellStyle name="_00 Yıl Sonu gg_2" xfId="42"/>
    <cellStyle name="_00 Yıl Sonu gg_3" xfId="43"/>
    <cellStyle name="_00 Yıl Sonu gg_4" xfId="44"/>
    <cellStyle name="_00 Yıl Sonu gg_5" xfId="45"/>
    <cellStyle name="_00 Yıl Sonu gg_6" xfId="46"/>
    <cellStyle name="_00 Yıl Sonu gg_7" xfId="47"/>
    <cellStyle name="_00 Yıl Sonu gg_8" xfId="48"/>
    <cellStyle name="_00 Yıl Sonu gg_9" xfId="49"/>
    <cellStyle name="_00 Yıl Sonu gg_A" xfId="50"/>
    <cellStyle name="_00 Yıl Sonu gg_B" xfId="51"/>
    <cellStyle name="_00 Yıl Sonu gg_C" xfId="52"/>
    <cellStyle name="_00 Yıl Sonu gg_D" xfId="53"/>
    <cellStyle name="_00 Yıl Sonu gg_E" xfId="54"/>
    <cellStyle name="_00 Yıl Sonu gg_F" xfId="55"/>
    <cellStyle name="_00 Yıl Sonu_1" xfId="56"/>
    <cellStyle name="_00 Yıl Sonu_2" xfId="57"/>
    <cellStyle name="_00 Yıl Sonu_3" xfId="58"/>
    <cellStyle name="_00 Yıl Sonu_4" xfId="59"/>
    <cellStyle name="_00 Yıl Sonu_5" xfId="60"/>
    <cellStyle name="_00 Yıl Sonu_6" xfId="61"/>
    <cellStyle name="_00 Yıl Sonu_7" xfId="62"/>
    <cellStyle name="_00 Yıl Sonu_8" xfId="63"/>
    <cellStyle name="_00 Yıl Sonu_9" xfId="64"/>
    <cellStyle name="_00 Yıl Sonu_A" xfId="65"/>
    <cellStyle name="_00 Yıl Sonu_B" xfId="66"/>
    <cellStyle name="_00 Yıl Sonu_C" xfId="67"/>
    <cellStyle name="_00 Yıl Sonu_D" xfId="68"/>
    <cellStyle name="_00 Yıl Sonu_E" xfId="69"/>
    <cellStyle name="_00 Yıl Sonu_F" xfId="70"/>
    <cellStyle name="_00 Yıl Sonu_G" xfId="71"/>
    <cellStyle name="_0101" xfId="72"/>
    <cellStyle name="_0101_1" xfId="73"/>
    <cellStyle name="_0101_2" xfId="74"/>
    <cellStyle name="_0101_3" xfId="75"/>
    <cellStyle name="_0101_3_0304" xfId="76"/>
    <cellStyle name="_0101_3_0404" xfId="77"/>
    <cellStyle name="_0101_3_0704" xfId="78"/>
    <cellStyle name="_0101_3_0903 GV" xfId="79"/>
    <cellStyle name="_0101_3_0904 GV" xfId="80"/>
    <cellStyle name="_0101_3_1202 (03-03-26)" xfId="81"/>
    <cellStyle name="_0101_3_GG Saglık Devir" xfId="82"/>
    <cellStyle name="_0101_3_hayat branş kz" xfId="83"/>
    <cellStyle name="_0101_3_hayat vergi 06 04" xfId="84"/>
    <cellStyle name="_0101_3_Hayat Vergi-Branş TKZ" xfId="85"/>
    <cellStyle name="_0101_3_LIFE P&amp;L LOCAL" xfId="86"/>
    <cellStyle name="_0101_3_VUK'LU hayat 110305" xfId="87"/>
    <cellStyle name="_0101_3_VUK'suz Hayat Kesin gg-bs-pl" xfId="88"/>
    <cellStyle name="_0101_4" xfId="89"/>
    <cellStyle name="_0101_5" xfId="90"/>
    <cellStyle name="_0101_5_GG Saglık Devir" xfId="91"/>
    <cellStyle name="_0101_6" xfId="92"/>
    <cellStyle name="_0101_7" xfId="93"/>
    <cellStyle name="_0101_8" xfId="94"/>
    <cellStyle name="_0101_9" xfId="95"/>
    <cellStyle name="_0101_A" xfId="96"/>
    <cellStyle name="_0101_B" xfId="97"/>
    <cellStyle name="_0101_C" xfId="98"/>
    <cellStyle name="_0101_D" xfId="99"/>
    <cellStyle name="_0101_E" xfId="100"/>
    <cellStyle name="_0101_F" xfId="101"/>
    <cellStyle name="_0101_G" xfId="102"/>
    <cellStyle name="_0101_G_0304" xfId="103"/>
    <cellStyle name="_0101_G_0404" xfId="104"/>
    <cellStyle name="_0101_G_0704" xfId="105"/>
    <cellStyle name="_0101_G_0903 GV" xfId="106"/>
    <cellStyle name="_0101_G_0904 GV" xfId="107"/>
    <cellStyle name="_0101_G_1202 (03-03-26)" xfId="108"/>
    <cellStyle name="_0101_G_GG Saglık Devir" xfId="109"/>
    <cellStyle name="_0101_G_hayat branş kz" xfId="110"/>
    <cellStyle name="_0101_G_hayat vergi 06 04" xfId="111"/>
    <cellStyle name="_0101_G_Hayat Vergi-Branş TKZ" xfId="112"/>
    <cellStyle name="_0101_G_LIFE P&amp;L LOCAL" xfId="113"/>
    <cellStyle name="_0101_G_VUK'LU hayat 110305" xfId="114"/>
    <cellStyle name="_0101_G_VUK'suz Hayat Kesin gg-bs-pl" xfId="115"/>
    <cellStyle name="_0102" xfId="116"/>
    <cellStyle name="_0102_1" xfId="117"/>
    <cellStyle name="_0102_2" xfId="118"/>
    <cellStyle name="_0102_3" xfId="119"/>
    <cellStyle name="_0102_4" xfId="120"/>
    <cellStyle name="_0102_5" xfId="121"/>
    <cellStyle name="_0102_6" xfId="122"/>
    <cellStyle name="_0102_7" xfId="123"/>
    <cellStyle name="_0102_8" xfId="124"/>
    <cellStyle name="_0102_9" xfId="125"/>
    <cellStyle name="_0102_A" xfId="126"/>
    <cellStyle name="_0102_B" xfId="127"/>
    <cellStyle name="_0102_C" xfId="128"/>
    <cellStyle name="_0102_D" xfId="129"/>
    <cellStyle name="_0102_E" xfId="130"/>
    <cellStyle name="_0102_F" xfId="131"/>
    <cellStyle name="_0103" xfId="132"/>
    <cellStyle name="_0103_0304" xfId="133"/>
    <cellStyle name="_0103_0404" xfId="134"/>
    <cellStyle name="_0103_0704" xfId="135"/>
    <cellStyle name="_0103_0904 GV" xfId="136"/>
    <cellStyle name="_0103_1" xfId="137"/>
    <cellStyle name="_0103_1_0304" xfId="138"/>
    <cellStyle name="_0103_1_0404" xfId="139"/>
    <cellStyle name="_0103_1_0704" xfId="140"/>
    <cellStyle name="_0103_1_0904 GV" xfId="141"/>
    <cellStyle name="_0103_1_Taxation 31.12.2004" xfId="142"/>
    <cellStyle name="_0103_2" xfId="143"/>
    <cellStyle name="_0103_2_0304" xfId="144"/>
    <cellStyle name="_0103_2_0404" xfId="145"/>
    <cellStyle name="_0103_2_0704" xfId="146"/>
    <cellStyle name="_0103_2_0904 GV" xfId="147"/>
    <cellStyle name="_0103_2_Taxation 31.12.2004" xfId="148"/>
    <cellStyle name="_0103_3" xfId="149"/>
    <cellStyle name="_0103_3_0304" xfId="150"/>
    <cellStyle name="_0103_3_0404" xfId="151"/>
    <cellStyle name="_0103_3_0704" xfId="152"/>
    <cellStyle name="_0103_3_0904 GV" xfId="153"/>
    <cellStyle name="_0103_3_Taxation 31.12.2004" xfId="154"/>
    <cellStyle name="_0103_4" xfId="155"/>
    <cellStyle name="_0103_4_0304" xfId="156"/>
    <cellStyle name="_0103_4_0404" xfId="157"/>
    <cellStyle name="_0103_4_0704" xfId="158"/>
    <cellStyle name="_0103_4_0904 GV" xfId="159"/>
    <cellStyle name="_0103_4_Taxation 31.12.2004" xfId="160"/>
    <cellStyle name="_0103_5" xfId="161"/>
    <cellStyle name="_0103_5_0304" xfId="162"/>
    <cellStyle name="_0103_5_0404" xfId="163"/>
    <cellStyle name="_0103_5_0704" xfId="164"/>
    <cellStyle name="_0103_5_0904 GV" xfId="165"/>
    <cellStyle name="_0103_5_Taxation 31.12.2004" xfId="166"/>
    <cellStyle name="_0103_6" xfId="167"/>
    <cellStyle name="_0103_6_0304" xfId="168"/>
    <cellStyle name="_0103_6_0404" xfId="169"/>
    <cellStyle name="_0103_6_0704" xfId="170"/>
    <cellStyle name="_0103_6_0904 GV" xfId="171"/>
    <cellStyle name="_0103_6_Taxation 31.12.2004" xfId="172"/>
    <cellStyle name="_0103_7" xfId="173"/>
    <cellStyle name="_0103_7_0304" xfId="174"/>
    <cellStyle name="_0103_7_0404" xfId="175"/>
    <cellStyle name="_0103_7_0704" xfId="176"/>
    <cellStyle name="_0103_7_0904 GV" xfId="177"/>
    <cellStyle name="_0103_7_Taxation 31.12.2004" xfId="178"/>
    <cellStyle name="_0103_8" xfId="179"/>
    <cellStyle name="_0103_8_0304" xfId="180"/>
    <cellStyle name="_0103_8_0404" xfId="181"/>
    <cellStyle name="_0103_8_0704" xfId="182"/>
    <cellStyle name="_0103_8_0904 GV" xfId="183"/>
    <cellStyle name="_0103_8_Taxation 31.12.2004" xfId="184"/>
    <cellStyle name="_0103_9" xfId="185"/>
    <cellStyle name="_0103_9_0304" xfId="186"/>
    <cellStyle name="_0103_9_0404" xfId="187"/>
    <cellStyle name="_0103_9_0704" xfId="188"/>
    <cellStyle name="_0103_9_0904 GV" xfId="189"/>
    <cellStyle name="_0103_9_Taxation 31.12.2004" xfId="190"/>
    <cellStyle name="_0103_A" xfId="191"/>
    <cellStyle name="_0103_A_0304" xfId="192"/>
    <cellStyle name="_0103_A_0404" xfId="193"/>
    <cellStyle name="_0103_A_0704" xfId="194"/>
    <cellStyle name="_0103_A_0904 GV" xfId="195"/>
    <cellStyle name="_0103_A_Taxation 31.12.2004" xfId="196"/>
    <cellStyle name="_0103_B" xfId="197"/>
    <cellStyle name="_0103_B_0304" xfId="198"/>
    <cellStyle name="_0103_B_0404" xfId="199"/>
    <cellStyle name="_0103_B_0704" xfId="200"/>
    <cellStyle name="_0103_B_0904 GV" xfId="201"/>
    <cellStyle name="_0103_B_Taxation 31.12.2004" xfId="202"/>
    <cellStyle name="_0103_C" xfId="203"/>
    <cellStyle name="_0103_C_0304" xfId="204"/>
    <cellStyle name="_0103_C_0404" xfId="205"/>
    <cellStyle name="_0103_C_0704" xfId="206"/>
    <cellStyle name="_0103_C_0904 GV" xfId="207"/>
    <cellStyle name="_0103_C_Taxation 31.12.2004" xfId="208"/>
    <cellStyle name="_0103_D" xfId="209"/>
    <cellStyle name="_0103_D_0304" xfId="210"/>
    <cellStyle name="_0103_D_0404" xfId="211"/>
    <cellStyle name="_0103_D_0704" xfId="212"/>
    <cellStyle name="_0103_D_0904 GV" xfId="213"/>
    <cellStyle name="_0103_D_Taxation 31.12.2004" xfId="214"/>
    <cellStyle name="_0103_E" xfId="215"/>
    <cellStyle name="_0103_E_0304" xfId="216"/>
    <cellStyle name="_0103_E_0404" xfId="217"/>
    <cellStyle name="_0103_E_0704" xfId="218"/>
    <cellStyle name="_0103_E_0904 GV" xfId="219"/>
    <cellStyle name="_0103_E_Taxation 31.12.2004" xfId="220"/>
    <cellStyle name="_0103_F" xfId="221"/>
    <cellStyle name="_0103_F_0304" xfId="222"/>
    <cellStyle name="_0103_F_0404" xfId="223"/>
    <cellStyle name="_0103_F_0704" xfId="224"/>
    <cellStyle name="_0103_F_0904 GV" xfId="225"/>
    <cellStyle name="_0103_F_Taxation 31.12.2004" xfId="226"/>
    <cellStyle name="_0103_Taxation 31.12.2004" xfId="227"/>
    <cellStyle name="_0201" xfId="228"/>
    <cellStyle name="_0201_1" xfId="229"/>
    <cellStyle name="_0201_2" xfId="230"/>
    <cellStyle name="_0201_3" xfId="231"/>
    <cellStyle name="_0201_4" xfId="232"/>
    <cellStyle name="_0201_4_0304" xfId="233"/>
    <cellStyle name="_0201_4_0404" xfId="234"/>
    <cellStyle name="_0201_4_0704" xfId="235"/>
    <cellStyle name="_0201_4_0903 GV" xfId="236"/>
    <cellStyle name="_0201_4_0904 GV" xfId="237"/>
    <cellStyle name="_0201_4_1202 (03-03-26)" xfId="238"/>
    <cellStyle name="_0201_4_GG Saglık Devir" xfId="239"/>
    <cellStyle name="_0201_4_hayat branş kz" xfId="240"/>
    <cellStyle name="_0201_4_hayat vergi 06 04" xfId="241"/>
    <cellStyle name="_0201_4_Hayat Vergi-Branş TKZ" xfId="242"/>
    <cellStyle name="_0201_4_LIFE P&amp;L LOCAL" xfId="243"/>
    <cellStyle name="_0201_4_VUK'LU hayat 110305" xfId="244"/>
    <cellStyle name="_0201_4_VUK'suz Hayat Kesin gg-bs-pl" xfId="245"/>
    <cellStyle name="_0201_5" xfId="246"/>
    <cellStyle name="_0201_6" xfId="247"/>
    <cellStyle name="_0201_7" xfId="248"/>
    <cellStyle name="_0201_8" xfId="249"/>
    <cellStyle name="_0201_9" xfId="250"/>
    <cellStyle name="_0201_9_GG Saglık Devir" xfId="251"/>
    <cellStyle name="_0201_A" xfId="252"/>
    <cellStyle name="_0201_B" xfId="253"/>
    <cellStyle name="_0201_C" xfId="254"/>
    <cellStyle name="_0201_D" xfId="255"/>
    <cellStyle name="_0201_D_0304" xfId="256"/>
    <cellStyle name="_0201_D_0404" xfId="257"/>
    <cellStyle name="_0201_D_0704" xfId="258"/>
    <cellStyle name="_0201_D_0903 GV" xfId="259"/>
    <cellStyle name="_0201_D_0904 GV" xfId="260"/>
    <cellStyle name="_0201_D_1202 (03-03-26)" xfId="261"/>
    <cellStyle name="_0201_D_GG Saglık Devir" xfId="262"/>
    <cellStyle name="_0201_D_hayat branş kz" xfId="263"/>
    <cellStyle name="_0201_D_hayat vergi 06 04" xfId="264"/>
    <cellStyle name="_0201_D_Hayat Vergi-Branş TKZ" xfId="265"/>
    <cellStyle name="_0201_D_LIFE P&amp;L LOCAL" xfId="266"/>
    <cellStyle name="_0201_D_VUK'LU hayat 110305" xfId="267"/>
    <cellStyle name="_0201_D_VUK'suz Hayat Kesin gg-bs-pl" xfId="268"/>
    <cellStyle name="_0201_E" xfId="269"/>
    <cellStyle name="_0201_F" xfId="270"/>
    <cellStyle name="_0202" xfId="271"/>
    <cellStyle name="_0202_1" xfId="272"/>
    <cellStyle name="_0202_2" xfId="273"/>
    <cellStyle name="_0202_3" xfId="274"/>
    <cellStyle name="_0202_4" xfId="275"/>
    <cellStyle name="_0202_5" xfId="276"/>
    <cellStyle name="_0202_6" xfId="277"/>
    <cellStyle name="_0202_7" xfId="278"/>
    <cellStyle name="_0202_8" xfId="279"/>
    <cellStyle name="_0202_9" xfId="280"/>
    <cellStyle name="_0202_A" xfId="281"/>
    <cellStyle name="_0202_B" xfId="282"/>
    <cellStyle name="_0202_C" xfId="283"/>
    <cellStyle name="_0202_D" xfId="284"/>
    <cellStyle name="_0202_E" xfId="285"/>
    <cellStyle name="_0202_F" xfId="286"/>
    <cellStyle name="_0203" xfId="287"/>
    <cellStyle name="_0203_1" xfId="288"/>
    <cellStyle name="_0203_2" xfId="289"/>
    <cellStyle name="_0203_3" xfId="290"/>
    <cellStyle name="_0203_4" xfId="291"/>
    <cellStyle name="_0203_5" xfId="292"/>
    <cellStyle name="_0203_6" xfId="293"/>
    <cellStyle name="_0203_7" xfId="294"/>
    <cellStyle name="_0203_8" xfId="295"/>
    <cellStyle name="_0203_9" xfId="296"/>
    <cellStyle name="_0203_A" xfId="297"/>
    <cellStyle name="_0203_B" xfId="298"/>
    <cellStyle name="_0203_C" xfId="299"/>
    <cellStyle name="_0203_D" xfId="300"/>
    <cellStyle name="_0203_E" xfId="301"/>
    <cellStyle name="_0203_F" xfId="302"/>
    <cellStyle name="_0204" xfId="303"/>
    <cellStyle name="_0204_1" xfId="304"/>
    <cellStyle name="_0204_2" xfId="305"/>
    <cellStyle name="_0204_3" xfId="306"/>
    <cellStyle name="_0204_4" xfId="307"/>
    <cellStyle name="_0204_5" xfId="308"/>
    <cellStyle name="_0204_6" xfId="309"/>
    <cellStyle name="_0204_7" xfId="310"/>
    <cellStyle name="_0204_8" xfId="311"/>
    <cellStyle name="_0204_9" xfId="312"/>
    <cellStyle name="_0204_A" xfId="313"/>
    <cellStyle name="_0204_B" xfId="314"/>
    <cellStyle name="_0204_C" xfId="315"/>
    <cellStyle name="_0204_D" xfId="316"/>
    <cellStyle name="_0204_E" xfId="317"/>
    <cellStyle name="_0301 Mali Tablo" xfId="318"/>
    <cellStyle name="_0301 Mali Tablo_1" xfId="319"/>
    <cellStyle name="_0301 Mali Tablo_2" xfId="320"/>
    <cellStyle name="_0301 Mali Tablo_3" xfId="321"/>
    <cellStyle name="_0301 Mali Tablo_4" xfId="322"/>
    <cellStyle name="_0301 Mali Tablo_5" xfId="323"/>
    <cellStyle name="_0301 Mali Tablo_6" xfId="324"/>
    <cellStyle name="_0301 Mali Tablo_7" xfId="325"/>
    <cellStyle name="_0301 Mali Tablo_8" xfId="326"/>
    <cellStyle name="_0301 Mali Tablo_9" xfId="327"/>
    <cellStyle name="_0301 Mali Tablo_A" xfId="328"/>
    <cellStyle name="_0301 Mali Tablo_B" xfId="329"/>
    <cellStyle name="_0301 Mali Tablo_C" xfId="330"/>
    <cellStyle name="_0301 Mali Tablo_D" xfId="331"/>
    <cellStyle name="_0301 Mali Tablo_E" xfId="332"/>
    <cellStyle name="_0301 Mali Tablo_F" xfId="333"/>
    <cellStyle name="_0302" xfId="334"/>
    <cellStyle name="_0302 Mali Tablo" xfId="335"/>
    <cellStyle name="_0302 Mali Tablo_1" xfId="336"/>
    <cellStyle name="_0302 Mali Tablo_2" xfId="337"/>
    <cellStyle name="_0302 Mali Tablo_3" xfId="338"/>
    <cellStyle name="_0302 Mali Tablo_4" xfId="339"/>
    <cellStyle name="_0302 Mali Tablo_5" xfId="340"/>
    <cellStyle name="_0302 Mali Tablo_6" xfId="341"/>
    <cellStyle name="_0302 Mali Tablo_7" xfId="342"/>
    <cellStyle name="_0302 Mali Tablo_8" xfId="343"/>
    <cellStyle name="_0302 Mali Tablo_9" xfId="344"/>
    <cellStyle name="_0302 Mali Tablo_A" xfId="345"/>
    <cellStyle name="_0302 Mali Tablo_B" xfId="346"/>
    <cellStyle name="_0302 Mali Tablo_C" xfId="347"/>
    <cellStyle name="_0302 Mali Tablo_D" xfId="348"/>
    <cellStyle name="_0302 Mali Tablo_E" xfId="349"/>
    <cellStyle name="_0302 Mali Tablo_F" xfId="350"/>
    <cellStyle name="_0302_1" xfId="351"/>
    <cellStyle name="_0302_2" xfId="352"/>
    <cellStyle name="_0302_3" xfId="353"/>
    <cellStyle name="_0302_4" xfId="354"/>
    <cellStyle name="_0302_5" xfId="355"/>
    <cellStyle name="_0302_6" xfId="356"/>
    <cellStyle name="_0302_7" xfId="357"/>
    <cellStyle name="_0302_8" xfId="358"/>
    <cellStyle name="_0302_9" xfId="359"/>
    <cellStyle name="_0302_A" xfId="360"/>
    <cellStyle name="_0302_B" xfId="361"/>
    <cellStyle name="_0302_C" xfId="362"/>
    <cellStyle name="_0302_D" xfId="363"/>
    <cellStyle name="_0302_E" xfId="364"/>
    <cellStyle name="_0302_F" xfId="365"/>
    <cellStyle name="_0304 2" xfId="366"/>
    <cellStyle name="_0304 2_1" xfId="367"/>
    <cellStyle name="_0304 2_2" xfId="368"/>
    <cellStyle name="_0304 2_3" xfId="369"/>
    <cellStyle name="_0304 2_4" xfId="370"/>
    <cellStyle name="_0304 2_5" xfId="371"/>
    <cellStyle name="_0304 2_6" xfId="372"/>
    <cellStyle name="_0304 2_7" xfId="373"/>
    <cellStyle name="_0304 2_8" xfId="374"/>
    <cellStyle name="_0304 2_9" xfId="375"/>
    <cellStyle name="_0304 2_A" xfId="376"/>
    <cellStyle name="_0304 2_B" xfId="377"/>
    <cellStyle name="_0304 2_C" xfId="378"/>
    <cellStyle name="_0304 2_D" xfId="379"/>
    <cellStyle name="_0304 2_E" xfId="380"/>
    <cellStyle name="_0402" xfId="381"/>
    <cellStyle name="_0402_1" xfId="382"/>
    <cellStyle name="_0402_2" xfId="383"/>
    <cellStyle name="_0402_3" xfId="384"/>
    <cellStyle name="_0402_4" xfId="385"/>
    <cellStyle name="_0402_5" xfId="386"/>
    <cellStyle name="_0402_6" xfId="387"/>
    <cellStyle name="_0402_7" xfId="388"/>
    <cellStyle name="_0402_8" xfId="389"/>
    <cellStyle name="_0402_9" xfId="390"/>
    <cellStyle name="_0402_A" xfId="391"/>
    <cellStyle name="_0402_B" xfId="392"/>
    <cellStyle name="_0402_C" xfId="393"/>
    <cellStyle name="_0402_D" xfId="394"/>
    <cellStyle name="_0402_E" xfId="395"/>
    <cellStyle name="_0402_F" xfId="396"/>
    <cellStyle name="_0502" xfId="397"/>
    <cellStyle name="_0502_1" xfId="398"/>
    <cellStyle name="_0502_2" xfId="399"/>
    <cellStyle name="_0502_3" xfId="400"/>
    <cellStyle name="_0502_4" xfId="401"/>
    <cellStyle name="_0502_5" xfId="402"/>
    <cellStyle name="_0502_6" xfId="403"/>
    <cellStyle name="_0502_7" xfId="404"/>
    <cellStyle name="_0502_8" xfId="405"/>
    <cellStyle name="_0502_9" xfId="406"/>
    <cellStyle name="_0502_A" xfId="407"/>
    <cellStyle name="_0502_B" xfId="408"/>
    <cellStyle name="_0502_C" xfId="409"/>
    <cellStyle name="_0502_D" xfId="410"/>
    <cellStyle name="_0502_E" xfId="411"/>
    <cellStyle name="_0502_F" xfId="412"/>
    <cellStyle name="_0601" xfId="413"/>
    <cellStyle name="_0601_1" xfId="414"/>
    <cellStyle name="_0601_2" xfId="415"/>
    <cellStyle name="_0601_3" xfId="416"/>
    <cellStyle name="_0601_3_0304" xfId="417"/>
    <cellStyle name="_0601_3_0404" xfId="418"/>
    <cellStyle name="_0601_3_0704" xfId="419"/>
    <cellStyle name="_0601_3_0903 GV" xfId="420"/>
    <cellStyle name="_0601_3_0904 GV" xfId="421"/>
    <cellStyle name="_0601_3_1202 (03-03-26)" xfId="422"/>
    <cellStyle name="_0601_3_GG Saglık Devir" xfId="423"/>
    <cellStyle name="_0601_3_hayat branş kz" xfId="424"/>
    <cellStyle name="_0601_3_hayat vergi 06 04" xfId="425"/>
    <cellStyle name="_0601_3_Hayat Vergi-Branş TKZ" xfId="426"/>
    <cellStyle name="_0601_3_LIFE P&amp;L LOCAL" xfId="427"/>
    <cellStyle name="_0601_3_VUK'LU hayat 110305" xfId="428"/>
    <cellStyle name="_0601_3_VUK'suz Hayat Kesin gg-bs-pl" xfId="429"/>
    <cellStyle name="_0601_4" xfId="430"/>
    <cellStyle name="_0601_5" xfId="431"/>
    <cellStyle name="_0601_6" xfId="432"/>
    <cellStyle name="_0601_7" xfId="433"/>
    <cellStyle name="_0601_8" xfId="434"/>
    <cellStyle name="_0601_9" xfId="435"/>
    <cellStyle name="_0601_A" xfId="436"/>
    <cellStyle name="_0601_A_0304" xfId="437"/>
    <cellStyle name="_0601_A_0404" xfId="438"/>
    <cellStyle name="_0601_A_0704" xfId="439"/>
    <cellStyle name="_0601_A_0903 GV" xfId="440"/>
    <cellStyle name="_0601_A_0904 GV" xfId="441"/>
    <cellStyle name="_0601_A_1202 (03-03-26)" xfId="442"/>
    <cellStyle name="_0601_A_GG Saglık Devir" xfId="443"/>
    <cellStyle name="_0601_A_hayat branş kz" xfId="444"/>
    <cellStyle name="_0601_A_hayat vergi 06 04" xfId="445"/>
    <cellStyle name="_0601_A_Hayat Vergi-Branş TKZ" xfId="446"/>
    <cellStyle name="_0601_A_LIFE P&amp;L LOCAL" xfId="447"/>
    <cellStyle name="_0601_A_VUK'LU hayat 110305" xfId="448"/>
    <cellStyle name="_0601_A_VUK'suz Hayat Kesin gg-bs-pl" xfId="449"/>
    <cellStyle name="_0601_B" xfId="450"/>
    <cellStyle name="_0601_B_GG Saglık Devir" xfId="451"/>
    <cellStyle name="_0601_C" xfId="452"/>
    <cellStyle name="_0601_D" xfId="453"/>
    <cellStyle name="_0601_E" xfId="454"/>
    <cellStyle name="_0601_F" xfId="455"/>
    <cellStyle name="_0602" xfId="456"/>
    <cellStyle name="_0602 GV" xfId="457"/>
    <cellStyle name="_0602 GV_1" xfId="458"/>
    <cellStyle name="_0602 GV_1_1202 (03-03-26)" xfId="459"/>
    <cellStyle name="_0602 GV_1_hayat branş kz" xfId="460"/>
    <cellStyle name="_0602 GV_1_hayat vergi 06 04" xfId="461"/>
    <cellStyle name="_0602 GV_1_Hayat Vergi-Branş TKZ" xfId="462"/>
    <cellStyle name="_0602 GV_1_LIFE P&amp;L LOCAL" xfId="463"/>
    <cellStyle name="_0602 GV_1_Life Analytic-31.12.2003" xfId="464"/>
    <cellStyle name="_0602 GV_1_Taxation 31.12.2004" xfId="465"/>
    <cellStyle name="_0602 GV_1_VUK'LU hayat 110305" xfId="466"/>
    <cellStyle name="_0602 GV_1_VUK'suz Hayat Kesin gg-bs-pl" xfId="467"/>
    <cellStyle name="_0602 GV_2" xfId="468"/>
    <cellStyle name="_0602 GV_3" xfId="469"/>
    <cellStyle name="_0602 GV_4" xfId="470"/>
    <cellStyle name="_0602 GV_4_0902 GV" xfId="471"/>
    <cellStyle name="_0602 GV_4_KOC ALLIANZ HAYAT 31.12.2002 Monthly PL" xfId="472"/>
    <cellStyle name="_0602 GV_4_Mali Tablolar(26-03-03) " xfId="473"/>
    <cellStyle name="_0602 GV_5" xfId="474"/>
    <cellStyle name="_0602 GV_5_0902 GV" xfId="475"/>
    <cellStyle name="_0602 GV_5_KOC ALLIANZ HAYAT 31.12.2002 Monthly PL" xfId="476"/>
    <cellStyle name="_0602 GV_5_Mali Tablolar(26-03-03) " xfId="477"/>
    <cellStyle name="_0602 GV_6" xfId="478"/>
    <cellStyle name="_0602 GV_6_0902 GV" xfId="479"/>
    <cellStyle name="_0602 GV_6_KOC ALLIANZ HAYAT 31.12.2002 Monthly PL" xfId="480"/>
    <cellStyle name="_0602 GV_6_Mali Tablolar(26-03-03) " xfId="481"/>
    <cellStyle name="_0602 GV_7" xfId="482"/>
    <cellStyle name="_0602 GV_7_0902 GV" xfId="483"/>
    <cellStyle name="_0602 GV_7_KOC ALLIANZ HAYAT 31.12.2002 Monthly PL" xfId="484"/>
    <cellStyle name="_0602 GV_7_Mali Tablolar(26-03-03) " xfId="485"/>
    <cellStyle name="_0602 GV_8" xfId="486"/>
    <cellStyle name="_0602 GV_8_0902 GV" xfId="487"/>
    <cellStyle name="_0602 GV_8_KOC ALLIANZ HAYAT 31.12.2002 Monthly PL" xfId="488"/>
    <cellStyle name="_0602 GV_8_Mali Tablolar(26-03-03) " xfId="489"/>
    <cellStyle name="_0602 GV_9" xfId="490"/>
    <cellStyle name="_0602 GV_9_0902 GV" xfId="491"/>
    <cellStyle name="_0602 GV_9_KOC ALLIANZ HAYAT 31.12.2002 Monthly PL" xfId="492"/>
    <cellStyle name="_0602 GV_9_Mali Tablolar(26-03-03) " xfId="493"/>
    <cellStyle name="_0602 GV_A" xfId="494"/>
    <cellStyle name="_0602 GV_A_0902 GV" xfId="495"/>
    <cellStyle name="_0602 GV_A_KOC ALLIANZ HAYAT 31.12.2002 Monthly PL" xfId="496"/>
    <cellStyle name="_0602 GV_A_Mali Tablolar(26-03-03) " xfId="497"/>
    <cellStyle name="_0602 GV_B" xfId="498"/>
    <cellStyle name="_0602 GV_B_0902 GV" xfId="499"/>
    <cellStyle name="_0602 GV_B_KOC ALLIANZ HAYAT 31.12.2002 Monthly PL" xfId="500"/>
    <cellStyle name="_0602 GV_B_Mali Tablolar(26-03-03) " xfId="501"/>
    <cellStyle name="_0602 GV_C" xfId="502"/>
    <cellStyle name="_0602 GV_C_0902 GV" xfId="503"/>
    <cellStyle name="_0602 GV_C_KOC ALLIANZ HAYAT 31.12.2002 Monthly PL" xfId="504"/>
    <cellStyle name="_0602 GV_C_Mali Tablolar(26-03-03) " xfId="505"/>
    <cellStyle name="_0602 GV_D" xfId="506"/>
    <cellStyle name="_0602 GV_D_0902 GV" xfId="507"/>
    <cellStyle name="_0602 GV_D_KOC ALLIANZ HAYAT 31.12.2002 Monthly PL" xfId="508"/>
    <cellStyle name="_0602 GV_D_Mali Tablolar(26-03-03) " xfId="509"/>
    <cellStyle name="_0602 GV_E" xfId="510"/>
    <cellStyle name="_0602 GV_E_0902 GV" xfId="511"/>
    <cellStyle name="_0602 GV_E_KOC ALLIANZ HAYAT 31.12.2002 Monthly PL" xfId="512"/>
    <cellStyle name="_0602 GV_E_Mali Tablolar(26-03-03) " xfId="513"/>
    <cellStyle name="_0602 GV_F" xfId="514"/>
    <cellStyle name="_0602 GV_G" xfId="515"/>
    <cellStyle name="_0602 GV_G_1202 (03-03-26)" xfId="516"/>
    <cellStyle name="_0602 GV_G_hayat branş kz" xfId="517"/>
    <cellStyle name="_0602 GV_G_hayat vergi 06 04" xfId="518"/>
    <cellStyle name="_0602 GV_G_Hayat Vergi-Branş TKZ" xfId="519"/>
    <cellStyle name="_0602 GV_G_LIFE P&amp;L LOCAL" xfId="520"/>
    <cellStyle name="_0602 GV_G_Life Analytic-31.12.2003" xfId="521"/>
    <cellStyle name="_0602 GV_G_Taxation 31.12.2004" xfId="522"/>
    <cellStyle name="_0602 GV_G_VUK'LU hayat 110305" xfId="523"/>
    <cellStyle name="_0602 GV_G_VUK'suz Hayat Kesin gg-bs-pl" xfId="524"/>
    <cellStyle name="_0602_0304" xfId="525"/>
    <cellStyle name="_0602_0404" xfId="526"/>
    <cellStyle name="_0602_0704" xfId="527"/>
    <cellStyle name="_0602_0903 GV" xfId="528"/>
    <cellStyle name="_0602_0904 GV" xfId="529"/>
    <cellStyle name="_0602_1" xfId="530"/>
    <cellStyle name="_0602_1202 (03-03-26)" xfId="531"/>
    <cellStyle name="_0602_2" xfId="532"/>
    <cellStyle name="_0602_3" xfId="533"/>
    <cellStyle name="_0602_4" xfId="534"/>
    <cellStyle name="_0602_5" xfId="535"/>
    <cellStyle name="_0602_6" xfId="536"/>
    <cellStyle name="_0602_7" xfId="537"/>
    <cellStyle name="_0602_8" xfId="538"/>
    <cellStyle name="_0602_9" xfId="539"/>
    <cellStyle name="_0602_A" xfId="540"/>
    <cellStyle name="_0602_A_GG Saglık Devir" xfId="541"/>
    <cellStyle name="_0602_B" xfId="542"/>
    <cellStyle name="_0602_B_0304" xfId="543"/>
    <cellStyle name="_0602_B_0404" xfId="544"/>
    <cellStyle name="_0602_B_0704" xfId="545"/>
    <cellStyle name="_0602_B_0903 GV" xfId="546"/>
    <cellStyle name="_0602_B_0904 GV" xfId="547"/>
    <cellStyle name="_0602_B_1202 (03-03-26)" xfId="548"/>
    <cellStyle name="_0602_B_GG Saglık Devir" xfId="549"/>
    <cellStyle name="_0602_B_hayat branş kz" xfId="550"/>
    <cellStyle name="_0602_B_hayat vergi 06 04" xfId="551"/>
    <cellStyle name="_0602_B_Hayat Vergi-Branş TKZ" xfId="552"/>
    <cellStyle name="_0602_B_LIFE P&amp;L LOCAL" xfId="553"/>
    <cellStyle name="_0602_B_VUK'LU hayat 110305" xfId="554"/>
    <cellStyle name="_0602_B_VUK'suz Hayat Kesin gg-bs-pl" xfId="555"/>
    <cellStyle name="_0602_C" xfId="556"/>
    <cellStyle name="_0602_D" xfId="557"/>
    <cellStyle name="_0602_E" xfId="558"/>
    <cellStyle name="_0602_F" xfId="559"/>
    <cellStyle name="_0602_GG Saglık Devir" xfId="560"/>
    <cellStyle name="_0602_hayat branş kz" xfId="561"/>
    <cellStyle name="_0602_hayat vergi 06 04" xfId="562"/>
    <cellStyle name="_0602_Hayat Vergi-Branş TKZ" xfId="563"/>
    <cellStyle name="_0602_LIFE P&amp;L LOCAL" xfId="564"/>
    <cellStyle name="_0602_VUK'LU hayat 110305" xfId="565"/>
    <cellStyle name="_0602_VUK'suz Hayat Kesin gg-bs-pl" xfId="566"/>
    <cellStyle name="_0603" xfId="567"/>
    <cellStyle name="_0603_1" xfId="568"/>
    <cellStyle name="_0603_2" xfId="569"/>
    <cellStyle name="_0603_3" xfId="570"/>
    <cellStyle name="_0603_4" xfId="571"/>
    <cellStyle name="_0603_5" xfId="572"/>
    <cellStyle name="_0603_6" xfId="573"/>
    <cellStyle name="_0603_7" xfId="574"/>
    <cellStyle name="_0603_8" xfId="575"/>
    <cellStyle name="_0603_9" xfId="576"/>
    <cellStyle name="_0603_A" xfId="577"/>
    <cellStyle name="_0603_B" xfId="578"/>
    <cellStyle name="_0603_C" xfId="579"/>
    <cellStyle name="_0603_D" xfId="580"/>
    <cellStyle name="_0603_E" xfId="581"/>
    <cellStyle name="_0702" xfId="582"/>
    <cellStyle name="_0702_1" xfId="583"/>
    <cellStyle name="_0702_2" xfId="584"/>
    <cellStyle name="_0702_3" xfId="585"/>
    <cellStyle name="_0702_4" xfId="586"/>
    <cellStyle name="_0702_5" xfId="587"/>
    <cellStyle name="_0702_6" xfId="588"/>
    <cellStyle name="_0702_7" xfId="589"/>
    <cellStyle name="_0702_8" xfId="590"/>
    <cellStyle name="_0702_9" xfId="591"/>
    <cellStyle name="_0702_A" xfId="592"/>
    <cellStyle name="_0702_B" xfId="593"/>
    <cellStyle name="_0702_C" xfId="594"/>
    <cellStyle name="_0702_D" xfId="595"/>
    <cellStyle name="_0702_E" xfId="596"/>
    <cellStyle name="_0702_F" xfId="597"/>
    <cellStyle name="_0802" xfId="598"/>
    <cellStyle name="_0802_1" xfId="599"/>
    <cellStyle name="_0802_2" xfId="600"/>
    <cellStyle name="_0802_3" xfId="601"/>
    <cellStyle name="_0802_4" xfId="602"/>
    <cellStyle name="_0802_5" xfId="603"/>
    <cellStyle name="_0802_6" xfId="604"/>
    <cellStyle name="_0802_7" xfId="605"/>
    <cellStyle name="_0802_8" xfId="606"/>
    <cellStyle name="_0802_9" xfId="607"/>
    <cellStyle name="_0802_A" xfId="608"/>
    <cellStyle name="_0802_B" xfId="609"/>
    <cellStyle name="_0802_C" xfId="610"/>
    <cellStyle name="_0802_D" xfId="611"/>
    <cellStyle name="_0802_E" xfId="612"/>
    <cellStyle name="_0802_F" xfId="613"/>
    <cellStyle name="_0902 GV" xfId="614"/>
    <cellStyle name="_0902 GV_1" xfId="615"/>
    <cellStyle name="_0902 GV_1_KOC ALLIANZ HAYAT 31.12.2002 Monthly PL" xfId="616"/>
    <cellStyle name="_0902 GV_1_Mali Tablolar(26-03-03) " xfId="617"/>
    <cellStyle name="_0902 GV_2" xfId="618"/>
    <cellStyle name="_0902 GV_2_KOC ALLIANZ HAYAT 31.12.2002 Monthly PL" xfId="619"/>
    <cellStyle name="_0902 GV_2_Mali Tablolar(26-03-03) " xfId="620"/>
    <cellStyle name="_0902 GV_3" xfId="621"/>
    <cellStyle name="_0902 GV_3_KOC ALLIANZ HAYAT 31.12.2002 Monthly PL" xfId="622"/>
    <cellStyle name="_0902 GV_3_Mali Tablolar(26-03-03) " xfId="623"/>
    <cellStyle name="_0902 GV_4" xfId="624"/>
    <cellStyle name="_0902 GV_4_KOC ALLIANZ HAYAT 31.12.2002 Monthly PL" xfId="625"/>
    <cellStyle name="_0902 GV_4_Mali Tablolar(26-03-03) " xfId="626"/>
    <cellStyle name="_0902 GV_5" xfId="627"/>
    <cellStyle name="_0902 GV_5_KOC ALLIANZ HAYAT 31.12.2002 Monthly PL" xfId="628"/>
    <cellStyle name="_0902 GV_5_Mali Tablolar(26-03-03) " xfId="629"/>
    <cellStyle name="_0902 GV_6" xfId="630"/>
    <cellStyle name="_0902 GV_6_KOC ALLIANZ HAYAT 31.12.2002 Monthly PL" xfId="631"/>
    <cellStyle name="_0902 GV_6_Mali Tablolar(26-03-03) " xfId="632"/>
    <cellStyle name="_0902 GV_7" xfId="633"/>
    <cellStyle name="_0902 GV_7_KOC ALLIANZ HAYAT 31.12.2002 Monthly PL" xfId="634"/>
    <cellStyle name="_0902 GV_7_Mali Tablolar(26-03-03) " xfId="635"/>
    <cellStyle name="_0902 GV_8" xfId="636"/>
    <cellStyle name="_0902 GV_8_KOC ALLIANZ HAYAT 31.12.2002 Monthly PL" xfId="637"/>
    <cellStyle name="_0902 GV_8_Mali Tablolar(26-03-03) " xfId="638"/>
    <cellStyle name="_0902 GV_9" xfId="639"/>
    <cellStyle name="_0902 GV_9_KOC ALLIANZ HAYAT 31.12.2002 Monthly PL" xfId="640"/>
    <cellStyle name="_0902 GV_9_Mali Tablolar(26-03-03) " xfId="641"/>
    <cellStyle name="_0902 GV_A" xfId="642"/>
    <cellStyle name="_0902 GV_A_KOC ALLIANZ HAYAT 31.12.2002 Monthly PL" xfId="643"/>
    <cellStyle name="_0902 GV_A_Mali Tablolar(26-03-03) " xfId="644"/>
    <cellStyle name="_0902 GV_B" xfId="645"/>
    <cellStyle name="_0902 GV_B_KOC ALLIANZ HAYAT 31.12.2002 Monthly PL" xfId="646"/>
    <cellStyle name="_0902 GV_B_Mali Tablolar(26-03-03) " xfId="647"/>
    <cellStyle name="_0902 GV_C" xfId="648"/>
    <cellStyle name="_0902 GV_C_KOC ALLIANZ HAYAT 31.12.2002 Monthly PL" xfId="649"/>
    <cellStyle name="_0902 GV_C_Mali Tablolar(26-03-03) " xfId="650"/>
    <cellStyle name="_0902 GV_D" xfId="651"/>
    <cellStyle name="_0902 GV_D_KOC ALLIANZ HAYAT 31.12.2002 Monthly PL" xfId="652"/>
    <cellStyle name="_0902 GV_D_Mali Tablolar(26-03-03) " xfId="653"/>
    <cellStyle name="_0902 GV_E" xfId="654"/>
    <cellStyle name="_0902 GV_E_KOC ALLIANZ HAYAT 31.12.2002 Monthly PL" xfId="655"/>
    <cellStyle name="_0902 GV_E_Mali Tablolar(26-03-03) " xfId="656"/>
    <cellStyle name="_0902 GV_F" xfId="657"/>
    <cellStyle name="_0902 GV_F_1202 (03-03-26)" xfId="658"/>
    <cellStyle name="_0902 GV_F_hayat branş kz" xfId="659"/>
    <cellStyle name="_0902 GV_F_hayat vergi 06 04" xfId="660"/>
    <cellStyle name="_0902 GV_F_Hayat Vergi-Branş TKZ" xfId="661"/>
    <cellStyle name="_0902 GV_F_KOC ALLIANZ HAYAT 31.12.2002 Monthly PL" xfId="662"/>
    <cellStyle name="_0902 GV_F_LIFE P&amp;L LOCAL" xfId="663"/>
    <cellStyle name="_0902 GV_F_Life Analytic-31.12.2003" xfId="664"/>
    <cellStyle name="_0902 GV_F_Mali Tablolar(26-03-03) " xfId="665"/>
    <cellStyle name="_0902 GV_F_Taxation 31.12.2004" xfId="666"/>
    <cellStyle name="_0902 GV_F_VUK'LU hayat 110305" xfId="667"/>
    <cellStyle name="_0902 GV_F_VUK'suz Hayat Kesin gg-bs-pl" xfId="668"/>
    <cellStyle name="_0902 GV_KOC ALLIANZ HAYAT 31.12.2002 Monthly PL" xfId="669"/>
    <cellStyle name="_0902 GV_Mali Tablolar(26-03-03) " xfId="670"/>
    <cellStyle name="_0903 GV" xfId="671"/>
    <cellStyle name="_0903 GV_1" xfId="672"/>
    <cellStyle name="_0903 GV_2" xfId="673"/>
    <cellStyle name="_0903 GV_3" xfId="674"/>
    <cellStyle name="_0903 GV_4" xfId="675"/>
    <cellStyle name="_0903 GV_5" xfId="676"/>
    <cellStyle name="_0903 GV_6" xfId="677"/>
    <cellStyle name="_0903 GV_7" xfId="678"/>
    <cellStyle name="_0903 GV_8" xfId="679"/>
    <cellStyle name="_0903 GV_9" xfId="680"/>
    <cellStyle name="_0903 GV_A" xfId="681"/>
    <cellStyle name="_0903 GV_B" xfId="682"/>
    <cellStyle name="_0903 GV_C" xfId="683"/>
    <cellStyle name="_0903 GV_D" xfId="684"/>
    <cellStyle name="_0903 GV_E" xfId="685"/>
    <cellStyle name="_0903 GV_F" xfId="686"/>
    <cellStyle name="_1.GV-2008-GE-TTT" xfId="687"/>
    <cellStyle name="_10-12 98 mali tablolar" xfId="688"/>
    <cellStyle name="_10-12 98 mali tablolar_1" xfId="689"/>
    <cellStyle name="_10-12 98 mali tablolar_1_Taxation 31.12.2004" xfId="690"/>
    <cellStyle name="_10-12 98 mali tablolar_2" xfId="691"/>
    <cellStyle name="_10-12 98 mali tablolar_3" xfId="692"/>
    <cellStyle name="_10-12 98 mali tablolar_4" xfId="693"/>
    <cellStyle name="_10-12 98 mali tablolar_5" xfId="694"/>
    <cellStyle name="_10-12 98 mali tablolar_5_Taxation 31.12.2004" xfId="695"/>
    <cellStyle name="_10-12 98 mali tablolar_6" xfId="696"/>
    <cellStyle name="_10-12 98 mali tablolar_7" xfId="697"/>
    <cellStyle name="_10-12 98 mali tablolar_8" xfId="698"/>
    <cellStyle name="_10-12 98 mali tablolar_8_Ekonomik Kar 1204 E" xfId="699"/>
    <cellStyle name="_10-12 98 mali tablolar_8_Taxation 31.12.2004" xfId="700"/>
    <cellStyle name="_10-12 98 mali tablolar_9" xfId="701"/>
    <cellStyle name="_10-12 98 mali tablolar_A" xfId="702"/>
    <cellStyle name="_10-12 98 mali tablolar_B" xfId="703"/>
    <cellStyle name="_10-12 98 mali tablolar_C" xfId="704"/>
    <cellStyle name="_10-12 98 mali tablolar_D" xfId="705"/>
    <cellStyle name="_10-12 98 mali tablolar_D_Taxation 31.12.2004" xfId="706"/>
    <cellStyle name="_10-12 98 mali tablolar_E" xfId="707"/>
    <cellStyle name="_10-12 98 mali tablolar_E_Taxation 31.12.2004" xfId="708"/>
    <cellStyle name="_10-12 98 mali tablolar_F" xfId="709"/>
    <cellStyle name="_1099" xfId="710"/>
    <cellStyle name="_1099_1" xfId="711"/>
    <cellStyle name="_1099_2" xfId="712"/>
    <cellStyle name="_1099_3" xfId="713"/>
    <cellStyle name="_1099_4" xfId="714"/>
    <cellStyle name="_1099_5" xfId="715"/>
    <cellStyle name="_1099_6" xfId="716"/>
    <cellStyle name="_1099_7" xfId="717"/>
    <cellStyle name="_1099_8" xfId="718"/>
    <cellStyle name="_1099_8_0304" xfId="719"/>
    <cellStyle name="_1099_8_0404" xfId="720"/>
    <cellStyle name="_1099_8_0704" xfId="721"/>
    <cellStyle name="_1099_8_0903 GV" xfId="722"/>
    <cellStyle name="_1099_8_0904 GV" xfId="723"/>
    <cellStyle name="_1099_8_1202 (03-03-26)" xfId="724"/>
    <cellStyle name="_1099_8_GG Saglık Devir" xfId="725"/>
    <cellStyle name="_1099_8_hayat branş kz" xfId="726"/>
    <cellStyle name="_1099_8_hayat vergi 06 04" xfId="727"/>
    <cellStyle name="_1099_8_Hayat Vergi-Branş TKZ" xfId="728"/>
    <cellStyle name="_1099_8_KZ 04" xfId="729"/>
    <cellStyle name="_1099_8_LIFE P&amp;L LOCAL" xfId="730"/>
    <cellStyle name="_1099_8_VUK'LU hayat 110305" xfId="731"/>
    <cellStyle name="_1099_8_VUK'suz Hayat Kesin gg-bs-pl" xfId="732"/>
    <cellStyle name="_1099_9" xfId="733"/>
    <cellStyle name="_1099_A" xfId="734"/>
    <cellStyle name="_1099_B" xfId="735"/>
    <cellStyle name="_1099_C" xfId="736"/>
    <cellStyle name="_1099_D" xfId="737"/>
    <cellStyle name="_1099_D_GG Saglık Devir" xfId="738"/>
    <cellStyle name="_1099_D_KZ 04" xfId="739"/>
    <cellStyle name="_1099_E" xfId="740"/>
    <cellStyle name="_1099_F" xfId="741"/>
    <cellStyle name="_1099_F_0304" xfId="742"/>
    <cellStyle name="_1099_F_0404" xfId="743"/>
    <cellStyle name="_1099_F_0704" xfId="744"/>
    <cellStyle name="_1099_F_0903 GV" xfId="745"/>
    <cellStyle name="_1099_F_0904 GV" xfId="746"/>
    <cellStyle name="_1099_F_1202 (03-03-26)" xfId="747"/>
    <cellStyle name="_1099_F_GG Saglık Devir" xfId="748"/>
    <cellStyle name="_1099_F_hayat branş kz" xfId="749"/>
    <cellStyle name="_1099_F_hayat vergi 06 04" xfId="750"/>
    <cellStyle name="_1099_F_Hayat Vergi-Branş TKZ" xfId="751"/>
    <cellStyle name="_1099_F_LIFE P&amp;L LOCAL" xfId="752"/>
    <cellStyle name="_1099_F_VUK'LU hayat 110305" xfId="753"/>
    <cellStyle name="_1099_F_VUK'suz Hayat Kesin gg-bs-pl" xfId="754"/>
    <cellStyle name="_1099_G" xfId="755"/>
    <cellStyle name="_1100 Gün Esaslı Reeskontlu" xfId="756"/>
    <cellStyle name="_1100 Gün Esaslı Reeskontlu_1" xfId="757"/>
    <cellStyle name="_1100 Gün Esaslı Reeskontlu_1_0304" xfId="758"/>
    <cellStyle name="_1100 Gün Esaslı Reeskontlu_1_0404" xfId="759"/>
    <cellStyle name="_1100 Gün Esaslı Reeskontlu_1_0704" xfId="760"/>
    <cellStyle name="_1100 Gün Esaslı Reeskontlu_1_0903 GV" xfId="761"/>
    <cellStyle name="_1100 Gün Esaslı Reeskontlu_1_0904 GV" xfId="762"/>
    <cellStyle name="_1100 Gün Esaslı Reeskontlu_1_1202 (03-03-26)" xfId="763"/>
    <cellStyle name="_1100 Gün Esaslı Reeskontlu_1_GG Saglık Devir" xfId="764"/>
    <cellStyle name="_1100 Gün Esaslı Reeskontlu_1_hayat branş kz" xfId="765"/>
    <cellStyle name="_1100 Gün Esaslı Reeskontlu_1_hayat vergi 06 04" xfId="766"/>
    <cellStyle name="_1100 Gün Esaslı Reeskontlu_1_Hayat Vergi-Branş TKZ" xfId="767"/>
    <cellStyle name="_1100 Gün Esaslı Reeskontlu_1_LIFE P&amp;L LOCAL" xfId="768"/>
    <cellStyle name="_1100 Gün Esaslı Reeskontlu_1_VUK'LU hayat 110305" xfId="769"/>
    <cellStyle name="_1100 Gün Esaslı Reeskontlu_1_VUK'suz Hayat Kesin gg-bs-pl" xfId="770"/>
    <cellStyle name="_1100 Gün Esaslı Reeskontlu_2" xfId="771"/>
    <cellStyle name="_1100 Gün Esaslı Reeskontlu_3" xfId="772"/>
    <cellStyle name="_1100 Gün Esaslı Reeskontlu_4" xfId="773"/>
    <cellStyle name="_1100 Gün Esaslı Reeskontlu_5" xfId="774"/>
    <cellStyle name="_1100 Gün Esaslı Reeskontlu_6" xfId="775"/>
    <cellStyle name="_1100 Gün Esaslı Reeskontlu_7" xfId="776"/>
    <cellStyle name="_1100 Gün Esaslı Reeskontlu_8" xfId="777"/>
    <cellStyle name="_1100 Gün Esaslı Reeskontlu_9" xfId="778"/>
    <cellStyle name="_1100 Gün Esaslı Reeskontlu_A" xfId="779"/>
    <cellStyle name="_1100 Gün Esaslı Reeskontlu_B" xfId="780"/>
    <cellStyle name="_1100 Gün Esaslı Reeskontlu_C" xfId="781"/>
    <cellStyle name="_1100 Gün Esaslı Reeskontlu_D" xfId="782"/>
    <cellStyle name="_1100 Gün Esaslı Reeskontlu_E" xfId="783"/>
    <cellStyle name="_1100 Gün Esaslı Reeskontlu_E_0304" xfId="784"/>
    <cellStyle name="_1100 Gün Esaslı Reeskontlu_E_0404" xfId="785"/>
    <cellStyle name="_1100 Gün Esaslı Reeskontlu_E_0704" xfId="786"/>
    <cellStyle name="_1100 Gün Esaslı Reeskontlu_E_0903 GV" xfId="787"/>
    <cellStyle name="_1100 Gün Esaslı Reeskontlu_E_0904 GV" xfId="788"/>
    <cellStyle name="_1100 Gün Esaslı Reeskontlu_E_1202 (03-03-26)" xfId="789"/>
    <cellStyle name="_1100 Gün Esaslı Reeskontlu_E_GG Saglık Devir" xfId="790"/>
    <cellStyle name="_1100 Gün Esaslı Reeskontlu_E_hayat branş kz" xfId="791"/>
    <cellStyle name="_1100 Gün Esaslı Reeskontlu_E_hayat vergi 06 04" xfId="792"/>
    <cellStyle name="_1100 Gün Esaslı Reeskontlu_E_Hayat Vergi-Branş TKZ" xfId="793"/>
    <cellStyle name="_1100 Gün Esaslı Reeskontlu_E_LIFE P&amp;L LOCAL" xfId="794"/>
    <cellStyle name="_1100 Gün Esaslı Reeskontlu_E_VUK'LU hayat 110305" xfId="795"/>
    <cellStyle name="_1100 Gün Esaslı Reeskontlu_E_VUK'suz Hayat Kesin gg-bs-pl" xfId="796"/>
    <cellStyle name="_1100 Gün Esaslı Reeskontlu_F" xfId="797"/>
    <cellStyle name="_1100 Gün Esaslı Reeskontlu_F_GG Saglık Devir" xfId="798"/>
    <cellStyle name="_1200 Devir Öncesi" xfId="799"/>
    <cellStyle name="_1200 Devir Öncesi_1" xfId="800"/>
    <cellStyle name="_1200 Devir Öncesi_2" xfId="801"/>
    <cellStyle name="_1200 Devir Öncesi_2_0304" xfId="802"/>
    <cellStyle name="_1200 Devir Öncesi_2_0404" xfId="803"/>
    <cellStyle name="_1200 Devir Öncesi_2_0704" xfId="804"/>
    <cellStyle name="_1200 Devir Öncesi_2_0903 GV" xfId="805"/>
    <cellStyle name="_1200 Devir Öncesi_2_0904 GV" xfId="806"/>
    <cellStyle name="_1200 Devir Öncesi_2_1202 (03-03-26)" xfId="807"/>
    <cellStyle name="_1200 Devir Öncesi_2_GG Saglık Devir" xfId="808"/>
    <cellStyle name="_1200 Devir Öncesi_2_hayat branş kz" xfId="809"/>
    <cellStyle name="_1200 Devir Öncesi_2_hayat vergi 06 04" xfId="810"/>
    <cellStyle name="_1200 Devir Öncesi_2_Hayat Vergi-Branş TKZ" xfId="811"/>
    <cellStyle name="_1200 Devir Öncesi_2_LIFE P&amp;L LOCAL" xfId="812"/>
    <cellStyle name="_1200 Devir Öncesi_2_VUK'LU hayat 110305" xfId="813"/>
    <cellStyle name="_1200 Devir Öncesi_2_VUK'suz Hayat Kesin gg-bs-pl" xfId="814"/>
    <cellStyle name="_1200 Devir Öncesi_3" xfId="815"/>
    <cellStyle name="_1200 Devir Öncesi_4" xfId="816"/>
    <cellStyle name="_1200 Devir Öncesi_5" xfId="817"/>
    <cellStyle name="_1200 Devir Öncesi_6" xfId="818"/>
    <cellStyle name="_1200 Devir Öncesi_7" xfId="819"/>
    <cellStyle name="_1200 Devir Öncesi_8" xfId="820"/>
    <cellStyle name="_1200 Devir Öncesi_8_GG Saglık Devir" xfId="821"/>
    <cellStyle name="_1200 Devir Öncesi_9" xfId="822"/>
    <cellStyle name="_1200 Devir Öncesi_A" xfId="823"/>
    <cellStyle name="_1200 Devir Öncesi_A_0304" xfId="824"/>
    <cellStyle name="_1200 Devir Öncesi_A_0404" xfId="825"/>
    <cellStyle name="_1200 Devir Öncesi_A_0704" xfId="826"/>
    <cellStyle name="_1200 Devir Öncesi_A_0903 GV" xfId="827"/>
    <cellStyle name="_1200 Devir Öncesi_A_0904 GV" xfId="828"/>
    <cellStyle name="_1200 Devir Öncesi_A_1202 (03-03-26)" xfId="829"/>
    <cellStyle name="_1200 Devir Öncesi_A_GG Saglık Devir" xfId="830"/>
    <cellStyle name="_1200 Devir Öncesi_A_hayat branş kz" xfId="831"/>
    <cellStyle name="_1200 Devir Öncesi_A_hayat vergi 06 04" xfId="832"/>
    <cellStyle name="_1200 Devir Öncesi_A_Hayat Vergi-Branş TKZ" xfId="833"/>
    <cellStyle name="_1200 Devir Öncesi_A_LIFE P&amp;L LOCAL" xfId="834"/>
    <cellStyle name="_1200 Devir Öncesi_A_VUK'LU hayat 110305" xfId="835"/>
    <cellStyle name="_1200 Devir Öncesi_A_VUK'suz Hayat Kesin gg-bs-pl" xfId="836"/>
    <cellStyle name="_1200 Devir Öncesi_B" xfId="837"/>
    <cellStyle name="_1200 Devir Öncesi_C" xfId="838"/>
    <cellStyle name="_1200 Devir Öncesi_D" xfId="839"/>
    <cellStyle name="_1200 Devir Öncesi_E" xfId="840"/>
    <cellStyle name="_1200 Devir Öncesi_F" xfId="841"/>
    <cellStyle name="_1201" xfId="842"/>
    <cellStyle name="_1201_1" xfId="843"/>
    <cellStyle name="_1201_2" xfId="844"/>
    <cellStyle name="_1201_3" xfId="845"/>
    <cellStyle name="_1201_4" xfId="846"/>
    <cellStyle name="_1201_5" xfId="847"/>
    <cellStyle name="_1201_6" xfId="848"/>
    <cellStyle name="_1201_7" xfId="849"/>
    <cellStyle name="_1201_8" xfId="850"/>
    <cellStyle name="_1201_9" xfId="851"/>
    <cellStyle name="_1201_A" xfId="852"/>
    <cellStyle name="_1201_B" xfId="853"/>
    <cellStyle name="_1201_C" xfId="854"/>
    <cellStyle name="_1201_D" xfId="855"/>
    <cellStyle name="_1201_E" xfId="856"/>
    <cellStyle name="_1201_F" xfId="857"/>
    <cellStyle name="_1202 (03-03-26)" xfId="858"/>
    <cellStyle name="_1202 (03-03-26)_1" xfId="859"/>
    <cellStyle name="_1202 (03-03-26)_1_hayat vergi 06 04" xfId="860"/>
    <cellStyle name="_1202 (03-03-26)_1_Koc Hayat 31.12.04 Stat Financials" xfId="861"/>
    <cellStyle name="_1202 (03-03-26)_1_LIFE P&amp;L LOCAL" xfId="862"/>
    <cellStyle name="_1202 (03-03-26)_1_Taxation 31.12.2004" xfId="863"/>
    <cellStyle name="_1202 (03-03-26)_1_VUK'LU hayat 110305" xfId="864"/>
    <cellStyle name="_1202 (03-03-26)_2" xfId="865"/>
    <cellStyle name="_1202 (03-03-26)_2_hayat vergi 06 04" xfId="866"/>
    <cellStyle name="_1202 (03-03-26)_2_Koc Hayat 31.12.04 Stat Financials" xfId="867"/>
    <cellStyle name="_1202 (03-03-26)_2_LIFE P&amp;L LOCAL" xfId="868"/>
    <cellStyle name="_1202 (03-03-26)_2_Taxation 31.12.2004" xfId="869"/>
    <cellStyle name="_1202 (03-03-26)_2_VUK'LU hayat 110305" xfId="870"/>
    <cellStyle name="_1202 (03-03-26)_3" xfId="871"/>
    <cellStyle name="_1202 (03-03-26)_3_hayat vergi 06 04" xfId="872"/>
    <cellStyle name="_1202 (03-03-26)_3_Koc Hayat 31.12.04 Stat Financials" xfId="873"/>
    <cellStyle name="_1202 (03-03-26)_3_LIFE P&amp;L LOCAL" xfId="874"/>
    <cellStyle name="_1202 (03-03-26)_3_Taxation 31.12.2004" xfId="875"/>
    <cellStyle name="_1202 (03-03-26)_3_VUK'LU hayat 110305" xfId="876"/>
    <cellStyle name="_1202 (03-03-26)_4" xfId="877"/>
    <cellStyle name="_1202 (03-03-26)_4_hayat vergi 06 04" xfId="878"/>
    <cellStyle name="_1202 (03-03-26)_4_Koc Hayat 31.12.04 Stat Financials" xfId="879"/>
    <cellStyle name="_1202 (03-03-26)_4_LIFE P&amp;L LOCAL" xfId="880"/>
    <cellStyle name="_1202 (03-03-26)_4_Taxation 31.12.2004" xfId="881"/>
    <cellStyle name="_1202 (03-03-26)_4_VUK'LU hayat 110305" xfId="882"/>
    <cellStyle name="_1202 (03-03-26)_5" xfId="883"/>
    <cellStyle name="_1202 (03-03-26)_5_hayat vergi 06 04" xfId="884"/>
    <cellStyle name="_1202 (03-03-26)_5_Koc Hayat 31.12.04 Stat Financials" xfId="885"/>
    <cellStyle name="_1202 (03-03-26)_5_LIFE P&amp;L LOCAL" xfId="886"/>
    <cellStyle name="_1202 (03-03-26)_5_Taxation 31.12.2004" xfId="887"/>
    <cellStyle name="_1202 (03-03-26)_5_VUK'LU hayat 110305" xfId="888"/>
    <cellStyle name="_1202 (03-03-26)_6" xfId="889"/>
    <cellStyle name="_1202 (03-03-26)_6_hayat vergi 06 04" xfId="890"/>
    <cellStyle name="_1202 (03-03-26)_6_Koc Hayat 31.12.04 Stat Financials" xfId="891"/>
    <cellStyle name="_1202 (03-03-26)_6_LIFE P&amp;L LOCAL" xfId="892"/>
    <cellStyle name="_1202 (03-03-26)_6_Taxation 31.12.2004" xfId="893"/>
    <cellStyle name="_1202 (03-03-26)_6_VUK'LU hayat 110305" xfId="894"/>
    <cellStyle name="_1202 (03-03-26)_7" xfId="895"/>
    <cellStyle name="_1202 (03-03-26)_7_hayat vergi 06 04" xfId="896"/>
    <cellStyle name="_1202 (03-03-26)_7_Koc Hayat 31.12.04 Stat Financials" xfId="897"/>
    <cellStyle name="_1202 (03-03-26)_7_LIFE P&amp;L LOCAL" xfId="898"/>
    <cellStyle name="_1202 (03-03-26)_7_Taxation 31.12.2004" xfId="899"/>
    <cellStyle name="_1202 (03-03-26)_7_VUK'LU hayat 110305" xfId="900"/>
    <cellStyle name="_1202 (03-03-26)_8" xfId="901"/>
    <cellStyle name="_1202 (03-03-26)_8_hayat vergi 06 04" xfId="902"/>
    <cellStyle name="_1202 (03-03-26)_8_Koc Hayat 31.12.04 Stat Financials" xfId="903"/>
    <cellStyle name="_1202 (03-03-26)_8_LIFE P&amp;L LOCAL" xfId="904"/>
    <cellStyle name="_1202 (03-03-26)_8_Taxation 31.12.2004" xfId="905"/>
    <cellStyle name="_1202 (03-03-26)_8_VUK'LU hayat 110305" xfId="906"/>
    <cellStyle name="_1202 (03-03-26)_9" xfId="907"/>
    <cellStyle name="_1202 (03-03-26)_9_hayat vergi 06 04" xfId="908"/>
    <cellStyle name="_1202 (03-03-26)_9_Koc Hayat 31.12.04 Stat Financials" xfId="909"/>
    <cellStyle name="_1202 (03-03-26)_9_LIFE P&amp;L LOCAL" xfId="910"/>
    <cellStyle name="_1202 (03-03-26)_9_Taxation 31.12.2004" xfId="911"/>
    <cellStyle name="_1202 (03-03-26)_9_VUK'LU hayat 110305" xfId="912"/>
    <cellStyle name="_1202 (03-03-26)_A" xfId="913"/>
    <cellStyle name="_1202 (03-03-26)_B" xfId="914"/>
    <cellStyle name="_1202 (03-03-26)_B_hayat vergi 06 04" xfId="915"/>
    <cellStyle name="_1202 (03-03-26)_B_Koc Hayat 31.12.04 Stat Financials" xfId="916"/>
    <cellStyle name="_1202 (03-03-26)_B_LIFE P&amp;L LOCAL" xfId="917"/>
    <cellStyle name="_1202 (03-03-26)_B_Taxation 31.12.2004" xfId="918"/>
    <cellStyle name="_1202 (03-03-26)_B_VUK'LU hayat 110305" xfId="919"/>
    <cellStyle name="_1202 (03-03-26)_C" xfId="920"/>
    <cellStyle name="_1202 (03-03-26)_C_hayat vergi 06 04" xfId="921"/>
    <cellStyle name="_1202 (03-03-26)_C_Koc Hayat 31.12.04 Stat Financials" xfId="922"/>
    <cellStyle name="_1202 (03-03-26)_C_LIFE P&amp;L LOCAL" xfId="923"/>
    <cellStyle name="_1202 (03-03-26)_C_Taxation 31.12.2004" xfId="924"/>
    <cellStyle name="_1202 (03-03-26)_C_VUK'LU hayat 110305" xfId="925"/>
    <cellStyle name="_1202 (03-03-26)_D" xfId="926"/>
    <cellStyle name="_1202 (03-03-26)_D_hayat vergi 06 04" xfId="927"/>
    <cellStyle name="_1202 (03-03-26)_D_Koc Hayat 31.12.04 Stat Financials" xfId="928"/>
    <cellStyle name="_1202 (03-03-26)_D_LIFE P&amp;L LOCAL" xfId="929"/>
    <cellStyle name="_1202 (03-03-26)_D_Taxation 31.12.2004" xfId="930"/>
    <cellStyle name="_1202 (03-03-26)_D_VUK'LU hayat 110305" xfId="931"/>
    <cellStyle name="_1202 (03-03-26)_E" xfId="932"/>
    <cellStyle name="_1202 (03-03-26)_E_hayat vergi 06 04" xfId="933"/>
    <cellStyle name="_1202 (03-03-26)_E_Koc Hayat 31.12.04 Stat Financials" xfId="934"/>
    <cellStyle name="_1202 (03-03-26)_E_LIFE P&amp;L LOCAL" xfId="935"/>
    <cellStyle name="_1202 (03-03-26)_E_Taxation 31.12.2004" xfId="936"/>
    <cellStyle name="_1202 (03-03-26)_E_VUK'LU hayat 110305" xfId="937"/>
    <cellStyle name="_1202 (03-03-26)_F" xfId="938"/>
    <cellStyle name="_1202 (03-03-26)_F_hayat vergi 06 04" xfId="939"/>
    <cellStyle name="_1202 (03-03-26)_F_Koc Hayat 31.12.04 Stat Financials" xfId="940"/>
    <cellStyle name="_1202 (03-03-26)_F_LIFE P&amp;L LOCAL" xfId="941"/>
    <cellStyle name="_1202 (03-03-26)_F_Taxation 31.12.2004" xfId="942"/>
    <cellStyle name="_1202 (03-03-26)_F_VUK'LU hayat 110305" xfId="943"/>
    <cellStyle name="_1202 (03-03-26)_G" xfId="944"/>
    <cellStyle name="_1202 (03-03-26)_H" xfId="945"/>
    <cellStyle name="_1202 (03-03-26)_hayat vergi 06 04" xfId="946"/>
    <cellStyle name="_1202 (03-03-26)_Koc Hayat 31.12.04 Stat Financials" xfId="947"/>
    <cellStyle name="_1202 (03-03-26)_LIFE P&amp;L LOCAL" xfId="948"/>
    <cellStyle name="_1202 (03-03-26)_Taxation 31.12.2004" xfId="949"/>
    <cellStyle name="_1202 (03-03-26)_VUK'LU hayat 110305" xfId="950"/>
    <cellStyle name="_1202 (12-3-03)" xfId="951"/>
    <cellStyle name="_1202 (12-3-03)_1" xfId="952"/>
    <cellStyle name="_1202 (12-3-03)_2" xfId="953"/>
    <cellStyle name="_1202 (12-3-03)_2_1202 (03-03-26)" xfId="954"/>
    <cellStyle name="_1202 (12-3-03)_2_hayat vergi 06 04" xfId="955"/>
    <cellStyle name="_1202 (12-3-03)_2_Koc Hayat 31.12.04 Stat Financials" xfId="956"/>
    <cellStyle name="_1202 (12-3-03)_2_LIFE P&amp;L LOCAL" xfId="957"/>
    <cellStyle name="_1202 (12-3-03)_2_Taxation 31.12.2004" xfId="958"/>
    <cellStyle name="_1202 (12-3-03)_2_VUK'LU hayat 110305" xfId="959"/>
    <cellStyle name="_1202 (12-3-03)_3" xfId="960"/>
    <cellStyle name="_1202 (12-3-03)_4" xfId="961"/>
    <cellStyle name="_1202 (12-3-03)_5" xfId="962"/>
    <cellStyle name="_1202 (12-3-03)_6" xfId="963"/>
    <cellStyle name="_1202 (12-3-03)_7" xfId="964"/>
    <cellStyle name="_1202 (12-3-03)_8" xfId="965"/>
    <cellStyle name="_1202 (12-3-03)_9" xfId="966"/>
    <cellStyle name="_1202 (12-3-03)_A" xfId="967"/>
    <cellStyle name="_1202 (12-3-03)_B" xfId="968"/>
    <cellStyle name="_1202 (12-3-03)_B_1202 (03-03-26)" xfId="969"/>
    <cellStyle name="_1202 (12-3-03)_B_hayat vergi 06 04" xfId="970"/>
    <cellStyle name="_1202 (12-3-03)_B_Koc Hayat 31.12.04 Stat Financials" xfId="971"/>
    <cellStyle name="_1202 (12-3-03)_B_LIFE P&amp;L LOCAL" xfId="972"/>
    <cellStyle name="_1202 (12-3-03)_B_Taxation 31.12.2004" xfId="973"/>
    <cellStyle name="_1202 (12-3-03)_B_VUK'LU hayat 110305" xfId="974"/>
    <cellStyle name="_1202 (12-3-03)_C" xfId="975"/>
    <cellStyle name="_1202 (12-3-03)_D" xfId="976"/>
    <cellStyle name="_1202 (12-3-03)_E" xfId="977"/>
    <cellStyle name="_1202 (12-3-03)_F" xfId="978"/>
    <cellStyle name="_1202 (5-3-03)" xfId="979"/>
    <cellStyle name="_1202 (5-3-03)_1" xfId="980"/>
    <cellStyle name="_1202 (5-3-03)_2" xfId="981"/>
    <cellStyle name="_1202 (5-3-03)_3" xfId="982"/>
    <cellStyle name="_1202 (5-3-03)_4" xfId="983"/>
    <cellStyle name="_1202 (5-3-03)_5" xfId="984"/>
    <cellStyle name="_1202 (5-3-03)_6" xfId="985"/>
    <cellStyle name="_1202 (5-3-03)_7" xfId="986"/>
    <cellStyle name="_1202 (5-3-03)_8" xfId="987"/>
    <cellStyle name="_1202 (5-3-03)_9" xfId="988"/>
    <cellStyle name="_1202 (5-3-03)_A" xfId="989"/>
    <cellStyle name="_1202 (5-3-03)_B" xfId="990"/>
    <cellStyle name="_1202 (5-3-03)_C" xfId="991"/>
    <cellStyle name="_1202 (5-3-03)_D" xfId="992"/>
    <cellStyle name="_1202 (5-3-03)_E" xfId="993"/>
    <cellStyle name="_1202 (5-3-03)_F" xfId="994"/>
    <cellStyle name="_1203 (01-03)" xfId="995"/>
    <cellStyle name="_1203 (01-03)_1" xfId="996"/>
    <cellStyle name="_1203 (01-03)_2" xfId="997"/>
    <cellStyle name="_1203 (01-03)_3" xfId="998"/>
    <cellStyle name="_1203 (01-03)_4" xfId="999"/>
    <cellStyle name="_1203 (01-03)_5" xfId="1000"/>
    <cellStyle name="_1203 (01-03)_6" xfId="1001"/>
    <cellStyle name="_1203 (01-03)_7" xfId="1002"/>
    <cellStyle name="_1203 (01-03)_8" xfId="1003"/>
    <cellStyle name="_1203 (01-03)_9" xfId="1004"/>
    <cellStyle name="_1203 (01-03)_A" xfId="1005"/>
    <cellStyle name="_1203 (01-03)_B" xfId="1006"/>
    <cellStyle name="_1203 (01-03)_C" xfId="1007"/>
    <cellStyle name="_1203 (01-03)_D" xfId="1008"/>
    <cellStyle name="_1203 (01-03)_E" xfId="1009"/>
    <cellStyle name="_1203 (01-03)_F" xfId="1010"/>
    <cellStyle name="_1203 (02-03)" xfId="1011"/>
    <cellStyle name="_1203 (02-03)_1" xfId="1012"/>
    <cellStyle name="_1203 (02-03)_2" xfId="1013"/>
    <cellStyle name="_1203 (02-03)_3" xfId="1014"/>
    <cellStyle name="_1203 (02-03)_4" xfId="1015"/>
    <cellStyle name="_1203 (02-03)_5" xfId="1016"/>
    <cellStyle name="_1203 (02-03)_6" xfId="1017"/>
    <cellStyle name="_1203 (02-03)_7" xfId="1018"/>
    <cellStyle name="_1203 (02-03)_8" xfId="1019"/>
    <cellStyle name="_1203 (02-03)_9" xfId="1020"/>
    <cellStyle name="_1203 (02-03)_A" xfId="1021"/>
    <cellStyle name="_1203 (02-03)_B" xfId="1022"/>
    <cellStyle name="_1203 (02-03)_C" xfId="1023"/>
    <cellStyle name="_1203 (02-03)_D" xfId="1024"/>
    <cellStyle name="_1203 (02-03)_E" xfId="1025"/>
    <cellStyle name="_1203 (02-03)_F" xfId="1026"/>
    <cellStyle name="_1203 GV" xfId="1027"/>
    <cellStyle name="_1203 GV_1" xfId="1028"/>
    <cellStyle name="_1203 GV_2" xfId="1029"/>
    <cellStyle name="_1203 GV_3" xfId="1030"/>
    <cellStyle name="_1203 GV_4" xfId="1031"/>
    <cellStyle name="_1203 GV_5" xfId="1032"/>
    <cellStyle name="_1203 GV_6" xfId="1033"/>
    <cellStyle name="_1203 GV_7" xfId="1034"/>
    <cellStyle name="_1203 GV_8" xfId="1035"/>
    <cellStyle name="_1203 GV_9" xfId="1036"/>
    <cellStyle name="_1203 GV_A" xfId="1037"/>
    <cellStyle name="_1203 GV_B" xfId="1038"/>
    <cellStyle name="_1203 GV_C" xfId="1039"/>
    <cellStyle name="_1203 GV_D" xfId="1040"/>
    <cellStyle name="_1203 GV_E" xfId="1041"/>
    <cellStyle name="_1203 GV_F" xfId="1042"/>
    <cellStyle name="_1203 Kesin" xfId="1043"/>
    <cellStyle name="_1203 Kesin_1" xfId="1044"/>
    <cellStyle name="_1203 Kesin_2" xfId="1045"/>
    <cellStyle name="_1203 Kesin_3" xfId="1046"/>
    <cellStyle name="_1203 Kesin_4" xfId="1047"/>
    <cellStyle name="_1203 Kesin_5" xfId="1048"/>
    <cellStyle name="_1203 Kesin_6" xfId="1049"/>
    <cellStyle name="_1203 Kesin_7" xfId="1050"/>
    <cellStyle name="_1203 Kesin_8" xfId="1051"/>
    <cellStyle name="_1203 Kesin_9" xfId="1052"/>
    <cellStyle name="_1203 Kesin_A" xfId="1053"/>
    <cellStyle name="_1203 Kesin_B" xfId="1054"/>
    <cellStyle name="_1203 Kesin_C" xfId="1055"/>
    <cellStyle name="_1203 Kesin_D" xfId="1056"/>
    <cellStyle name="_1203 Kesin_E" xfId="1057"/>
    <cellStyle name="_1203 Kesin_F" xfId="1058"/>
    <cellStyle name="_2000-IAS-KAV" xfId="1059"/>
    <cellStyle name="_2002 Yil Sonu" xfId="1060"/>
    <cellStyle name="_2002 Yil Sonu E" xfId="1061"/>
    <cellStyle name="_2002 Yil Sonu E_1" xfId="1062"/>
    <cellStyle name="_2002 Yil Sonu E_1_Branş Tek Kar" xfId="1063"/>
    <cellStyle name="_2002 Yil Sonu E_1_Yeni K-Z El 12-02 21-03" xfId="1064"/>
    <cellStyle name="_2002 Yil Sonu E_2" xfId="1065"/>
    <cellStyle name="_2002 Yil Sonu E_2_Branş Tek Kar" xfId="1066"/>
    <cellStyle name="_2002 Yil Sonu E_2_Yeni K-Z El 12-02 21-03" xfId="1067"/>
    <cellStyle name="_2002 Yil Sonu E_3" xfId="1068"/>
    <cellStyle name="_2002 Yil Sonu E_3_Branş Tek Kar" xfId="1069"/>
    <cellStyle name="_2002 Yil Sonu E_3_Yeni K-Z El 12-02 21-03" xfId="1070"/>
    <cellStyle name="_2002 Yil Sonu E_4" xfId="1071"/>
    <cellStyle name="_2002 Yil Sonu E_4_Branş Tek Kar" xfId="1072"/>
    <cellStyle name="_2002 Yil Sonu E_4_Yeni K-Z El 12-02 21-03" xfId="1073"/>
    <cellStyle name="_2002 Yil Sonu E_5" xfId="1074"/>
    <cellStyle name="_2002 Yil Sonu E_5_Branş Tek Kar" xfId="1075"/>
    <cellStyle name="_2002 Yil Sonu E_5_Yeni K-Z El 12-02 21-03" xfId="1076"/>
    <cellStyle name="_2002 Yil Sonu E_6" xfId="1077"/>
    <cellStyle name="_2002 Yil Sonu E_7" xfId="1078"/>
    <cellStyle name="_2002 Yil Sonu E_7_Branş Tek Kar" xfId="1079"/>
    <cellStyle name="_2002 Yil Sonu E_7_Yeni K-Z El 12-02 21-03" xfId="1080"/>
    <cellStyle name="_2002 Yil Sonu E_8" xfId="1081"/>
    <cellStyle name="_2002 Yil Sonu E_8_Branş Tek Kar" xfId="1082"/>
    <cellStyle name="_2002 Yil Sonu E_8_Yeni K-Z El 12-02 21-03" xfId="1083"/>
    <cellStyle name="_2002 Yil Sonu E_9" xfId="1084"/>
    <cellStyle name="_2002 Yil Sonu E_9_Branş Tek Kar" xfId="1085"/>
    <cellStyle name="_2002 Yil Sonu E_9_Yeni K-Z El 12-02 21-03" xfId="1086"/>
    <cellStyle name="_2002 Yil Sonu E_A" xfId="1087"/>
    <cellStyle name="_2002 Yil Sonu E_A_Branş Tek Kar" xfId="1088"/>
    <cellStyle name="_2002 Yil Sonu E_A_Yeni K-Z El 12-02 21-03" xfId="1089"/>
    <cellStyle name="_2002 Yil Sonu E_B" xfId="1090"/>
    <cellStyle name="_2002 Yil Sonu E_B_Branş Tek Kar" xfId="1091"/>
    <cellStyle name="_2002 Yil Sonu E_B_Yeni K-Z El 12-02 21-03" xfId="1092"/>
    <cellStyle name="_2002 Yil Sonu E_Branş Tek Kar" xfId="1093"/>
    <cellStyle name="_2002 Yil Sonu E_C" xfId="1094"/>
    <cellStyle name="_2002 Yil Sonu E_C_Branş Tek Kar" xfId="1095"/>
    <cellStyle name="_2002 Yil Sonu E_C_Yeni K-Z El 12-02 21-03" xfId="1096"/>
    <cellStyle name="_2002 Yil Sonu E_D" xfId="1097"/>
    <cellStyle name="_2002 Yil Sonu E_D_Branş Tek Kar" xfId="1098"/>
    <cellStyle name="_2002 Yil Sonu E_D_Yeni K-Z El 12-02 21-03" xfId="1099"/>
    <cellStyle name="_2002 Yil Sonu E_E" xfId="1100"/>
    <cellStyle name="_2002 Yil Sonu E_E_Branş Tek Kar" xfId="1101"/>
    <cellStyle name="_2002 Yil Sonu E_E_Yeni K-Z El 12-02 21-03" xfId="1102"/>
    <cellStyle name="_2002 Yil Sonu E_F" xfId="1103"/>
    <cellStyle name="_2002 Yil Sonu E_F_Branş Tek Kar" xfId="1104"/>
    <cellStyle name="_2002 Yil Sonu E_F_Yeni K-Z El 12-02 21-03" xfId="1105"/>
    <cellStyle name="_2002 Yil Sonu E_Yeni K-Z El 12-02 21-03" xfId="1106"/>
    <cellStyle name="_2002 Yil Sonu_0904 GV" xfId="1107"/>
    <cellStyle name="_2002 Yil Sonu_1" xfId="1108"/>
    <cellStyle name="_2002 Yil Sonu_1_0904 GV" xfId="1109"/>
    <cellStyle name="_2002 Yil Sonu_1_Book2" xfId="1110"/>
    <cellStyle name="_2002 Yil Sonu_1_Taxation 31.12.2004" xfId="1111"/>
    <cellStyle name="_2002 Yil Sonu_2" xfId="1112"/>
    <cellStyle name="_2002 Yil Sonu_2_0904 GV" xfId="1113"/>
    <cellStyle name="_2002 Yil Sonu_2_Book2" xfId="1114"/>
    <cellStyle name="_2002 Yil Sonu_2_Taxation 31.12.2004" xfId="1115"/>
    <cellStyle name="_2002 Yil Sonu_3" xfId="1116"/>
    <cellStyle name="_2002 Yil Sonu_3_0904 GV" xfId="1117"/>
    <cellStyle name="_2002 Yil Sonu_3_Book2" xfId="1118"/>
    <cellStyle name="_2002 Yil Sonu_3_Taxation 31.12.2004" xfId="1119"/>
    <cellStyle name="_2002 Yil Sonu_4" xfId="1120"/>
    <cellStyle name="_2002 Yil Sonu_4_0904 GV" xfId="1121"/>
    <cellStyle name="_2002 Yil Sonu_4_Book2" xfId="1122"/>
    <cellStyle name="_2002 Yil Sonu_4_Taxation 31.12.2004" xfId="1123"/>
    <cellStyle name="_2002 Yil Sonu_5" xfId="1124"/>
    <cellStyle name="_2002 Yil Sonu_5_0904 GV" xfId="1125"/>
    <cellStyle name="_2002 Yil Sonu_5_Book2" xfId="1126"/>
    <cellStyle name="_2002 Yil Sonu_5_Taxation 31.12.2004" xfId="1127"/>
    <cellStyle name="_2002 Yil Sonu_6" xfId="1128"/>
    <cellStyle name="_2002 Yil Sonu_6_0904 GV" xfId="1129"/>
    <cellStyle name="_2002 Yil Sonu_6_Book2" xfId="1130"/>
    <cellStyle name="_2002 Yil Sonu_6_Taxation 31.12.2004" xfId="1131"/>
    <cellStyle name="_2002 Yil Sonu_7" xfId="1132"/>
    <cellStyle name="_2002 Yil Sonu_7_Book2" xfId="1133"/>
    <cellStyle name="_2002 Yil Sonu_8" xfId="1134"/>
    <cellStyle name="_2002 Yil Sonu_8_0904 GV" xfId="1135"/>
    <cellStyle name="_2002 Yil Sonu_8_Book2" xfId="1136"/>
    <cellStyle name="_2002 Yil Sonu_8_Taxation 31.12.2004" xfId="1137"/>
    <cellStyle name="_2002 Yil Sonu_9" xfId="1138"/>
    <cellStyle name="_2002 Yil Sonu_9_0904 GV" xfId="1139"/>
    <cellStyle name="_2002 Yil Sonu_9_Book2" xfId="1140"/>
    <cellStyle name="_2002 Yil Sonu_9_Taxation 31.12.2004" xfId="1141"/>
    <cellStyle name="_2002 Yil Sonu_A" xfId="1142"/>
    <cellStyle name="_2002 Yil Sonu_A_0904 GV" xfId="1143"/>
    <cellStyle name="_2002 Yil Sonu_A_Book2" xfId="1144"/>
    <cellStyle name="_2002 Yil Sonu_A_Taxation 31.12.2004" xfId="1145"/>
    <cellStyle name="_2002 Yil Sonu_B" xfId="1146"/>
    <cellStyle name="_2002 Yil Sonu_B_0904 GV" xfId="1147"/>
    <cellStyle name="_2002 Yil Sonu_B_Book2" xfId="1148"/>
    <cellStyle name="_2002 Yil Sonu_B_Taxation 31.12.2004" xfId="1149"/>
    <cellStyle name="_2002 Yil Sonu_Book2" xfId="1150"/>
    <cellStyle name="_2002 Yil Sonu_C" xfId="1151"/>
    <cellStyle name="_2002 Yil Sonu_C_0904 GV" xfId="1152"/>
    <cellStyle name="_2002 Yil Sonu_C_Book2" xfId="1153"/>
    <cellStyle name="_2002 Yil Sonu_C_Taxation 31.12.2004" xfId="1154"/>
    <cellStyle name="_2002 Yil Sonu_D" xfId="1155"/>
    <cellStyle name="_2002 Yil Sonu_D_0904 GV" xfId="1156"/>
    <cellStyle name="_2002 Yil Sonu_D_Book2" xfId="1157"/>
    <cellStyle name="_2002 Yil Sonu_D_Taxation 31.12.2004" xfId="1158"/>
    <cellStyle name="_2002 Yil Sonu_E" xfId="1159"/>
    <cellStyle name="_2002 Yil Sonu_E_0904 GV" xfId="1160"/>
    <cellStyle name="_2002 Yil Sonu_E_Book2" xfId="1161"/>
    <cellStyle name="_2002 Yil Sonu_E_Taxation 31.12.2004" xfId="1162"/>
    <cellStyle name="_2002 Yil Sonu_F" xfId="1163"/>
    <cellStyle name="_2002 Yil Sonu_F_0904 GV" xfId="1164"/>
    <cellStyle name="_2002 Yil Sonu_F_Book2" xfId="1165"/>
    <cellStyle name="_2002 Yil Sonu_F_Taxation 31.12.2004" xfId="1166"/>
    <cellStyle name="_2002 Yil Sonu_Taxation 31.12.2004" xfId="1167"/>
    <cellStyle name="_2007 KKEG RM true up" xfId="1168"/>
    <cellStyle name="Ȝ_30.06.09_Mutlu" xfId="1169"/>
    <cellStyle name="_Bilanço Deneme" xfId="1170"/>
    <cellStyle name="_Bilanço Deneme_1" xfId="1171"/>
    <cellStyle name="_Bilanço Deneme_2" xfId="1172"/>
    <cellStyle name="_Bilanço Deneme_3" xfId="1173"/>
    <cellStyle name="_Bilanço Deneme_4" xfId="1174"/>
    <cellStyle name="_Bilanço Deneme_5" xfId="1175"/>
    <cellStyle name="_Bilanço Deneme_5_0304" xfId="1176"/>
    <cellStyle name="_Bilanço Deneme_5_0404" xfId="1177"/>
    <cellStyle name="_Bilanço Deneme_5_0704" xfId="1178"/>
    <cellStyle name="_Bilanço Deneme_5_0903 GV" xfId="1179"/>
    <cellStyle name="_Bilanço Deneme_5_0904 GV" xfId="1180"/>
    <cellStyle name="_Bilanço Deneme_5_1202 (03-03-26)" xfId="1181"/>
    <cellStyle name="_Bilanço Deneme_5_GG Saglık Devir" xfId="1182"/>
    <cellStyle name="_Bilanço Deneme_5_hayat branş kz" xfId="1183"/>
    <cellStyle name="_Bilanço Deneme_5_hayat vergi 06 04" xfId="1184"/>
    <cellStyle name="_Bilanço Deneme_5_Hayat Vergi-Branş TKZ" xfId="1185"/>
    <cellStyle name="_Bilanço Deneme_5_LIFE P&amp;L LOCAL" xfId="1186"/>
    <cellStyle name="_Bilanço Deneme_5_VUK'LU hayat 110305" xfId="1187"/>
    <cellStyle name="_Bilanço Deneme_5_VUK'suz Hayat Kesin gg-bs-pl" xfId="1188"/>
    <cellStyle name="_Bilanço Deneme_6" xfId="1189"/>
    <cellStyle name="_Bilanço Deneme_7" xfId="1190"/>
    <cellStyle name="_Bilanço Deneme_8" xfId="1191"/>
    <cellStyle name="_Bilanço Deneme_8_0304" xfId="1192"/>
    <cellStyle name="_Bilanço Deneme_8_0404" xfId="1193"/>
    <cellStyle name="_Bilanço Deneme_8_0704" xfId="1194"/>
    <cellStyle name="_Bilanço Deneme_8_0903 GV" xfId="1195"/>
    <cellStyle name="_Bilanço Deneme_8_0904 GV" xfId="1196"/>
    <cellStyle name="_Bilanço Deneme_8_1202 (03-03-26)" xfId="1197"/>
    <cellStyle name="_Bilanço Deneme_8_GG Saglık Devir" xfId="1198"/>
    <cellStyle name="_Bilanço Deneme_8_hayat branş kz" xfId="1199"/>
    <cellStyle name="_Bilanço Deneme_8_hayat vergi 06 04" xfId="1200"/>
    <cellStyle name="_Bilanço Deneme_8_Hayat Vergi-Branş TKZ" xfId="1201"/>
    <cellStyle name="_Bilanço Deneme_8_LIFE P&amp;L LOCAL" xfId="1202"/>
    <cellStyle name="_Bilanço Deneme_8_VUK'LU hayat 110305" xfId="1203"/>
    <cellStyle name="_Bilanço Deneme_8_VUK'suz Hayat Kesin gg-bs-pl" xfId="1204"/>
    <cellStyle name="_Bilanço Deneme_9" xfId="1205"/>
    <cellStyle name="_Bilanço Deneme_A" xfId="1206"/>
    <cellStyle name="_Bilanço Deneme_B" xfId="1207"/>
    <cellStyle name="_Bilanço Deneme_C" xfId="1208"/>
    <cellStyle name="_Bilanço Deneme_D" xfId="1209"/>
    <cellStyle name="_Bilanço Deneme_E" xfId="1210"/>
    <cellStyle name="_Bilanço Deneme_E_GG Saglık Devir" xfId="1211"/>
    <cellStyle name="_Bilanço Deneme_F" xfId="1212"/>
    <cellStyle name="_Bilanço Karş.Çalışma1202" xfId="1213"/>
    <cellStyle name="_Bilanço Karş.Çalışma1202_1" xfId="1214"/>
    <cellStyle name="_Bilanço Karş.Çalışma1202_2" xfId="1215"/>
    <cellStyle name="_Bilanço Karş.Çalışma1202_3" xfId="1216"/>
    <cellStyle name="_Bilanço Karş.Çalışma1202_4" xfId="1217"/>
    <cellStyle name="_Bilanço Karş.Çalışma1202_5" xfId="1218"/>
    <cellStyle name="_Bilanço Karş.Çalışma1202_6" xfId="1219"/>
    <cellStyle name="_Bilanço Karş.Çalışma1202_7" xfId="1220"/>
    <cellStyle name="_Bilanço Karş.Çalışma1202_8" xfId="1221"/>
    <cellStyle name="_Bilanço Karş.Çalışma1202_9" xfId="1222"/>
    <cellStyle name="_Bilanço Karş.Çalışma1202_A" xfId="1223"/>
    <cellStyle name="_Bilanço Karş.Çalışma1202_B" xfId="1224"/>
    <cellStyle name="_Bilanço Karş.Çalışma1202_C" xfId="1225"/>
    <cellStyle name="_Bilanço Karş.Çalışma1202_D" xfId="1226"/>
    <cellStyle name="_Bilanço Karş.Çalışma1202_E" xfId="1227"/>
    <cellStyle name="_Bilanço Karş.Çalışma1202_F" xfId="1228"/>
    <cellStyle name="_Book2" xfId="1229"/>
    <cellStyle name="_Book3" xfId="1230"/>
    <cellStyle name="_Book3_hayat vergi 06 04" xfId="1231"/>
    <cellStyle name="_Book3_Koc Hayat 31.12.04 Stat Financials" xfId="1232"/>
    <cellStyle name="_Book3_LIFE P&amp;L LOCAL" xfId="1233"/>
    <cellStyle name="_Book3_Taxation 31.12.2004" xfId="1234"/>
    <cellStyle name="_Book3_VUK'LU hayat 110305" xfId="1235"/>
    <cellStyle name="_Ekonomik Kar 1204 E" xfId="1236"/>
    <cellStyle name="_FA Non life 1st draft" xfId="1237"/>
    <cellStyle name="Ȝ_G.F._3.GV 2009_mutlu" xfId="1238"/>
    <cellStyle name="Ȝ_G.F._3.GV 2009_mutlu_2.gün" xfId="1239"/>
    <cellStyle name="_Garanti Hayat 31.12.2004" xfId="1240"/>
    <cellStyle name="_GarantiIASFR31.12.03" xfId="1241"/>
    <cellStyle name="Ȝ_GarFa 2.GV 2009_mutlu" xfId="1242"/>
    <cellStyle name="_GG Saglık Devir" xfId="1243"/>
    <cellStyle name="_GGIDER03" xfId="1244"/>
    <cellStyle name="_GGIDER03_1" xfId="1245"/>
    <cellStyle name="_GGIDER03_2" xfId="1246"/>
    <cellStyle name="_GGIDER03_3" xfId="1247"/>
    <cellStyle name="_GGIDER03_4" xfId="1248"/>
    <cellStyle name="_GGIDER03_5" xfId="1249"/>
    <cellStyle name="_GGIDER03_5_0904 GV" xfId="1250"/>
    <cellStyle name="_GGIDER03_5_Taxation 31.12.2004" xfId="1251"/>
    <cellStyle name="_GGIDER03_6" xfId="1252"/>
    <cellStyle name="_GGIDER03_7" xfId="1253"/>
    <cellStyle name="_GGIDER03_7_0904 GV" xfId="1254"/>
    <cellStyle name="_GGIDER03_7_Taxation 31.12.2004" xfId="1255"/>
    <cellStyle name="_GGIDER03_8" xfId="1256"/>
    <cellStyle name="_GGIDER03_9" xfId="1257"/>
    <cellStyle name="_GGIDER03_A" xfId="1258"/>
    <cellStyle name="_GGIDER03_B" xfId="1259"/>
    <cellStyle name="_GGIDER03_C" xfId="1260"/>
    <cellStyle name="_GGIDER03_D" xfId="1261"/>
    <cellStyle name="_GGIDER03_E" xfId="1262"/>
    <cellStyle name="_GGIDER03_F" xfId="1263"/>
    <cellStyle name="_hayat branş kz" xfId="1264"/>
    <cellStyle name="_hayat vergi 06 04" xfId="1265"/>
    <cellStyle name="_Hayat Vergi-Branş TKZ" xfId="1266"/>
    <cellStyle name="_Header" xfId="1267"/>
    <cellStyle name="_Kar Tevzi 00" xfId="1268"/>
    <cellStyle name="_KAR ZARAR" xfId="1269"/>
    <cellStyle name="_Kar Zarar 31.12.01" xfId="1270"/>
    <cellStyle name="_KAR ZARAR_1" xfId="1271"/>
    <cellStyle name="_KAR ZARAR_2" xfId="1272"/>
    <cellStyle name="_KAR ZARAR_3" xfId="1273"/>
    <cellStyle name="_KAR ZARAR_4" xfId="1274"/>
    <cellStyle name="_KAR ZARAR_5" xfId="1275"/>
    <cellStyle name="_KAR ZARAR_6" xfId="1276"/>
    <cellStyle name="_KAR ZARAR_7" xfId="1277"/>
    <cellStyle name="_KAR ZARAR_8" xfId="1278"/>
    <cellStyle name="_KAR ZARAR_9" xfId="1279"/>
    <cellStyle name="_KAR ZARAR_A" xfId="1280"/>
    <cellStyle name="_KAR ZARAR_B" xfId="1281"/>
    <cellStyle name="_KAR ZARAR_C" xfId="1282"/>
    <cellStyle name="_KAR ZARAR_D" xfId="1283"/>
    <cellStyle name="_KAR ZARAR_E" xfId="1284"/>
    <cellStyle name="_KAR ZARAR_F" xfId="1285"/>
    <cellStyle name="_KOC ALLIANZ HAYAT 31.12.2002 Monthly PL" xfId="1286"/>
    <cellStyle name="_KZ 03 E" xfId="1287"/>
    <cellStyle name="_KZ 03 E_0904 GV" xfId="1288"/>
    <cellStyle name="_KZ 03 E_1" xfId="1289"/>
    <cellStyle name="_KZ 03 E_1_0904 GV" xfId="1290"/>
    <cellStyle name="_KZ 03 E_1_2002 Yil Sonu E" xfId="1291"/>
    <cellStyle name="_KZ 03 E_1_Taxation 31.12.2004" xfId="1292"/>
    <cellStyle name="_KZ 03 E_2" xfId="1293"/>
    <cellStyle name="_KZ 03 E_2_2002 Yil Sonu E" xfId="1294"/>
    <cellStyle name="_KZ 03 E_2_Branş Tek Kar" xfId="1295"/>
    <cellStyle name="_KZ 03 E_2_Yeni K-Z El 12-02 21-03" xfId="1296"/>
    <cellStyle name="_KZ 03 E_2002 Yil Sonu E" xfId="1297"/>
    <cellStyle name="_KZ 03 E_3" xfId="1298"/>
    <cellStyle name="_KZ 03 E_3_0904 GV" xfId="1299"/>
    <cellStyle name="_KZ 03 E_3_2002 Yil Sonu E" xfId="1300"/>
    <cellStyle name="_KZ 03 E_3_Taxation 31.12.2004" xfId="1301"/>
    <cellStyle name="_KZ 03 E_4" xfId="1302"/>
    <cellStyle name="_KZ 03 E_4_0904 GV" xfId="1303"/>
    <cellStyle name="_KZ 03 E_4_2002 Yil Sonu E" xfId="1304"/>
    <cellStyle name="_KZ 03 E_4_Branş Tek Kar" xfId="1305"/>
    <cellStyle name="_KZ 03 E_4_Taxation 31.12.2004" xfId="1306"/>
    <cellStyle name="_KZ 03 E_4_Yeni K-Z El 12-02 21-03" xfId="1307"/>
    <cellStyle name="_KZ 03 E_5" xfId="1308"/>
    <cellStyle name="_KZ 03 E_5_0904 GV" xfId="1309"/>
    <cellStyle name="_KZ 03 E_5_2002 Yil Sonu E" xfId="1310"/>
    <cellStyle name="_KZ 03 E_5_Branş Tek Kar" xfId="1311"/>
    <cellStyle name="_KZ 03 E_5_Taxation 31.12.2004" xfId="1312"/>
    <cellStyle name="_KZ 03 E_5_Yeni K-Z El 12-02 21-03" xfId="1313"/>
    <cellStyle name="_KZ 03 E_6" xfId="1314"/>
    <cellStyle name="_KZ 03 E_6_0904 GV" xfId="1315"/>
    <cellStyle name="_KZ 03 E_6_2002 Yil Sonu E" xfId="1316"/>
    <cellStyle name="_KZ 03 E_6_Branş Tek Kar" xfId="1317"/>
    <cellStyle name="_KZ 03 E_6_Taxation 31.12.2004" xfId="1318"/>
    <cellStyle name="_KZ 03 E_6_Yeni K-Z El 12-02 21-03" xfId="1319"/>
    <cellStyle name="_KZ 03 E_7" xfId="1320"/>
    <cellStyle name="_KZ 03 E_7_0904 GV" xfId="1321"/>
    <cellStyle name="_KZ 03 E_7_2002 Yil Sonu E" xfId="1322"/>
    <cellStyle name="_KZ 03 E_7_Branş Tek Kar" xfId="1323"/>
    <cellStyle name="_KZ 03 E_7_Taxation 31.12.2004" xfId="1324"/>
    <cellStyle name="_KZ 03 E_7_Yeni K-Z El 12-02 21-03" xfId="1325"/>
    <cellStyle name="_KZ 03 E_8" xfId="1326"/>
    <cellStyle name="_KZ 03 E_8_0904 GV" xfId="1327"/>
    <cellStyle name="_KZ 03 E_8_2002 Yil Sonu E" xfId="1328"/>
    <cellStyle name="_KZ 03 E_8_Taxation 31.12.2004" xfId="1329"/>
    <cellStyle name="_KZ 03 E_9" xfId="1330"/>
    <cellStyle name="_KZ 03 E_9_0904 GV" xfId="1331"/>
    <cellStyle name="_KZ 03 E_9_2002 Yil Sonu E" xfId="1332"/>
    <cellStyle name="_KZ 03 E_9_Branş Tek Kar" xfId="1333"/>
    <cellStyle name="_KZ 03 E_9_Taxation 31.12.2004" xfId="1334"/>
    <cellStyle name="_KZ 03 E_9_Yeni K-Z El 12-02 21-03" xfId="1335"/>
    <cellStyle name="_KZ 03 E_A" xfId="1336"/>
    <cellStyle name="_KZ 03 E_A_0904 GV" xfId="1337"/>
    <cellStyle name="_KZ 03 E_A_2002 Yil Sonu E" xfId="1338"/>
    <cellStyle name="_KZ 03 E_A_Branş Tek Kar" xfId="1339"/>
    <cellStyle name="_KZ 03 E_A_Taxation 31.12.2004" xfId="1340"/>
    <cellStyle name="_KZ 03 E_A_Yeni K-Z El 12-02 21-03" xfId="1341"/>
    <cellStyle name="_KZ 03 E_B" xfId="1342"/>
    <cellStyle name="_KZ 03 E_B_0904 GV" xfId="1343"/>
    <cellStyle name="_KZ 03 E_B_2002 Yil Sonu E" xfId="1344"/>
    <cellStyle name="_KZ 03 E_B_Branş Tek Kar" xfId="1345"/>
    <cellStyle name="_KZ 03 E_B_Taxation 31.12.2004" xfId="1346"/>
    <cellStyle name="_KZ 03 E_B_Yeni K-Z El 12-02 21-03" xfId="1347"/>
    <cellStyle name="_KZ 03 E_Branş Tek Kar" xfId="1348"/>
    <cellStyle name="_KZ 03 E_C" xfId="1349"/>
    <cellStyle name="_KZ 03 E_C_0904 GV" xfId="1350"/>
    <cellStyle name="_KZ 03 E_C_2002 Yil Sonu E" xfId="1351"/>
    <cellStyle name="_KZ 03 E_C_Taxation 31.12.2004" xfId="1352"/>
    <cellStyle name="_KZ 03 E_D" xfId="1353"/>
    <cellStyle name="_KZ 03 E_D_0904 GV" xfId="1354"/>
    <cellStyle name="_KZ 03 E_D_2002 Yil Sonu E" xfId="1355"/>
    <cellStyle name="_KZ 03 E_D_Branş Tek Kar" xfId="1356"/>
    <cellStyle name="_KZ 03 E_D_Taxation 31.12.2004" xfId="1357"/>
    <cellStyle name="_KZ 03 E_D_Yeni K-Z El 12-02 21-03" xfId="1358"/>
    <cellStyle name="_KZ 03 E_E" xfId="1359"/>
    <cellStyle name="_KZ 03 E_E_0904 GV" xfId="1360"/>
    <cellStyle name="_KZ 03 E_E_2002 Yil Sonu E" xfId="1361"/>
    <cellStyle name="_KZ 03 E_E_Branş Tek Kar" xfId="1362"/>
    <cellStyle name="_KZ 03 E_E_Taxation 31.12.2004" xfId="1363"/>
    <cellStyle name="_KZ 03 E_E_Yeni K-Z El 12-02 21-03" xfId="1364"/>
    <cellStyle name="_KZ 03 E_F" xfId="1365"/>
    <cellStyle name="_KZ 03 E_F_0904 GV" xfId="1366"/>
    <cellStyle name="_KZ 03 E_F_2002 Yil Sonu E" xfId="1367"/>
    <cellStyle name="_KZ 03 E_F_Branş Tek Kar" xfId="1368"/>
    <cellStyle name="_KZ 03 E_F_Taxation 31.12.2004" xfId="1369"/>
    <cellStyle name="_KZ 03 E_F_Yeni K-Z El 12-02 21-03" xfId="1370"/>
    <cellStyle name="_KZ 03 E_G" xfId="1371"/>
    <cellStyle name="_KZ 03 E_Taxation 31.12.2004" xfId="1372"/>
    <cellStyle name="_KZ 03 E_Yeni K-Z El 12-02 21-03" xfId="1373"/>
    <cellStyle name="_KZ 04" xfId="1374"/>
    <cellStyle name="_KZ 20.03.01" xfId="1375"/>
    <cellStyle name="_KZ 20.03.01_1" xfId="1376"/>
    <cellStyle name="_KZ 20.03.01_2" xfId="1377"/>
    <cellStyle name="_KZ 20.03.01_3" xfId="1378"/>
    <cellStyle name="_KZ 20.03.01_4" xfId="1379"/>
    <cellStyle name="_KZ 20.03.01_4_0304" xfId="1380"/>
    <cellStyle name="_KZ 20.03.01_4_0404" xfId="1381"/>
    <cellStyle name="_KZ 20.03.01_4_0704" xfId="1382"/>
    <cellStyle name="_KZ 20.03.01_4_0903 GV" xfId="1383"/>
    <cellStyle name="_KZ 20.03.01_4_0904 GV" xfId="1384"/>
    <cellStyle name="_KZ 20.03.01_4_1202 (03-03-26)" xfId="1385"/>
    <cellStyle name="_KZ 20.03.01_4_GG Saglık Devir" xfId="1386"/>
    <cellStyle name="_KZ 20.03.01_4_hayat branş kz" xfId="1387"/>
    <cellStyle name="_KZ 20.03.01_4_hayat vergi 06 04" xfId="1388"/>
    <cellStyle name="_KZ 20.03.01_4_Hayat Vergi-Branş TKZ" xfId="1389"/>
    <cellStyle name="_KZ 20.03.01_4_LIFE P&amp;L LOCAL" xfId="1390"/>
    <cellStyle name="_KZ 20.03.01_4_VUK'LU hayat 110305" xfId="1391"/>
    <cellStyle name="_KZ 20.03.01_4_VUK'suz Hayat Kesin gg-bs-pl" xfId="1392"/>
    <cellStyle name="_KZ 20.03.01_5" xfId="1393"/>
    <cellStyle name="_KZ 20.03.01_6" xfId="1394"/>
    <cellStyle name="_KZ 20.03.01_7" xfId="1395"/>
    <cellStyle name="_KZ 20.03.01_8" xfId="1396"/>
    <cellStyle name="_KZ 20.03.01_8_GG Saglık Devir" xfId="1397"/>
    <cellStyle name="_KZ 20.03.01_9" xfId="1398"/>
    <cellStyle name="_KZ 20.03.01_A" xfId="1399"/>
    <cellStyle name="_KZ 20.03.01_B" xfId="1400"/>
    <cellStyle name="_KZ 20.03.01_C" xfId="1401"/>
    <cellStyle name="_KZ 20.03.01_D" xfId="1402"/>
    <cellStyle name="_KZ 20.03.01_E" xfId="1403"/>
    <cellStyle name="_KZ 20.03.01_E_0304" xfId="1404"/>
    <cellStyle name="_KZ 20.03.01_E_0404" xfId="1405"/>
    <cellStyle name="_KZ 20.03.01_E_0704" xfId="1406"/>
    <cellStyle name="_KZ 20.03.01_E_0903 GV" xfId="1407"/>
    <cellStyle name="_KZ 20.03.01_E_0904 GV" xfId="1408"/>
    <cellStyle name="_KZ 20.03.01_E_1202 (03-03-26)" xfId="1409"/>
    <cellStyle name="_KZ 20.03.01_E_GG Saglık Devir" xfId="1410"/>
    <cellStyle name="_KZ 20.03.01_E_hayat branş kz" xfId="1411"/>
    <cellStyle name="_KZ 20.03.01_E_hayat vergi 06 04" xfId="1412"/>
    <cellStyle name="_KZ 20.03.01_E_Hayat Vergi-Branş TKZ" xfId="1413"/>
    <cellStyle name="_KZ 20.03.01_E_LIFE P&amp;L LOCAL" xfId="1414"/>
    <cellStyle name="_KZ 20.03.01_E_VUK'LU hayat 110305" xfId="1415"/>
    <cellStyle name="_KZ 20.03.01_E_VUK'suz Hayat Kesin gg-bs-pl" xfId="1416"/>
    <cellStyle name="_KZ 20.03.01_F" xfId="1417"/>
    <cellStyle name="_LIFE P&amp;L LOCAL" xfId="1418"/>
    <cellStyle name="_Life Analytic-31.12.2003" xfId="1419"/>
    <cellStyle name="_Mali Tablolar(26-03-03) " xfId="1420"/>
    <cellStyle name="_NUMIL-LEADS-31.12.2004." xfId="1421"/>
    <cellStyle name="_Numil_WTB_1204" xfId="1422"/>
    <cellStyle name="_Report notes&amp;Cash Flow-Marsa 30092004" xfId="1423"/>
    <cellStyle name="_SANCAKIAS21" xfId="1424"/>
    <cellStyle name="Ȝ_şüpheli alacaklar_31.12.2008" xfId="1425"/>
    <cellStyle name="_TANSAS-RATIOS05" xfId="1426"/>
    <cellStyle name="_Taxation 31.12.2004" xfId="1427"/>
    <cellStyle name="_VUK'LU hayat 110305" xfId="1428"/>
    <cellStyle name="_VUK'suz Hayat Kesin gg-bs-pl" xfId="1429"/>
    <cellStyle name="_wtb as at 31.12.2004" xfId="1430"/>
    <cellStyle name="_WTB-30.06.2006" xfId="1431"/>
    <cellStyle name="’Ê‰Y [0.00]_laroux" xfId="1432"/>
    <cellStyle name="’Ê‰Y_laroux" xfId="1433"/>
    <cellStyle name="=C:\WINDOWS\SYSTEM32\COMMAND.COM" xfId="1434"/>
    <cellStyle name="¤@¯ë_414-05" xfId="1435"/>
    <cellStyle name="¤d¤À¦ì[0]_¤u®É²§°Ê©ú²Ó" xfId="1436"/>
    <cellStyle name="¤d¤À¦ì_¤u®É²§°Ê©ú²Ó" xfId="1437"/>
    <cellStyle name="•W_Door_Con asia" xfId="1438"/>
    <cellStyle name="•W€_Door_Con asia" xfId="1439"/>
    <cellStyle name="0.7680" xfId="1440"/>
    <cellStyle name="20% - Accent1" xfId="1441"/>
    <cellStyle name="20% - Accent2" xfId="1442"/>
    <cellStyle name="20% - Accent3" xfId="1443"/>
    <cellStyle name="20% - Accent4" xfId="1444"/>
    <cellStyle name="20% - Accent5" xfId="1445"/>
    <cellStyle name="20% - Accent6" xfId="1446"/>
    <cellStyle name="³" xfId="1447"/>
    <cellStyle name="³?ú" xfId="1448"/>
    <cellStyle name="³f¹ô [0]_laroux" xfId="1449"/>
    <cellStyle name="³f¹ô[0]_¤u®É²§°Ê©ú²Ó" xfId="1450"/>
    <cellStyle name="³f¹ô_¤u®É²§°Ê©ú²Ó" xfId="1451"/>
    <cellStyle name="40% - Accent1" xfId="1452"/>
    <cellStyle name="40% - Accent2" xfId="1453"/>
    <cellStyle name="40% - Accent3" xfId="1454"/>
    <cellStyle name="40% - Accent4" xfId="1455"/>
    <cellStyle name="40% - Accent5" xfId="1456"/>
    <cellStyle name="40% - Accent6" xfId="1457"/>
    <cellStyle name="60% - Accent1" xfId="1458"/>
    <cellStyle name="60% - Accent2" xfId="1459"/>
    <cellStyle name="60% - Accent3" xfId="1460"/>
    <cellStyle name="60% - Accent4" xfId="1461"/>
    <cellStyle name="60% - Accent5" xfId="1462"/>
    <cellStyle name="60% - Accent6" xfId="1463"/>
    <cellStyle name="8 pt" xfId="1464"/>
    <cellStyle name="'91225" xfId="1465"/>
    <cellStyle name="Äåíåæíûé [0]_PERSONAL" xfId="1466"/>
    <cellStyle name="Äåíåæíûé_PERSONAL" xfId="1467"/>
    <cellStyle name="Accent1" xfId="1468"/>
    <cellStyle name="Accent2" xfId="1469"/>
    <cellStyle name="Accent3" xfId="1470"/>
    <cellStyle name="Accent4" xfId="1471"/>
    <cellStyle name="Accent5" xfId="1472"/>
    <cellStyle name="Accent6" xfId="1473"/>
    <cellStyle name="ACIKLAMA" xfId="1474"/>
    <cellStyle name="AÇIK" xfId="1475"/>
    <cellStyle name="Açıklama Metni" xfId="1476"/>
    <cellStyle name="alt hizalı" xfId="1477"/>
    <cellStyle name="Ana Başlık" xfId="1478"/>
    <cellStyle name="ANormal" xfId="1479"/>
    <cellStyle name="args.style" xfId="1480"/>
    <cellStyle name="Arial [WT]" xfId="1481"/>
    <cellStyle name="ArtNr" xfId="1482"/>
    <cellStyle name="B" xfId="1483"/>
    <cellStyle name="Background" xfId="1484"/>
    <cellStyle name="Bad" xfId="1485"/>
    <cellStyle name="Bağlı Hücre" xfId="1486"/>
    <cellStyle name="baslık" xfId="1487"/>
    <cellStyle name="BASLIKl" xfId="1488"/>
    <cellStyle name="Başlık 1" xfId="1489"/>
    <cellStyle name="Başlık 2" xfId="1490"/>
    <cellStyle name="Başlık 3" xfId="1491"/>
    <cellStyle name="Başlık 4" xfId="1492"/>
    <cellStyle name="BB" xfId="1493"/>
    <cellStyle name="Binlik Ayracı 10" xfId="1494"/>
    <cellStyle name="Binlik Ayracı 2" xfId="1495"/>
    <cellStyle name="Binlik Ayracı 3" xfId="1496"/>
    <cellStyle name="Binlik Ayracı 4" xfId="1497"/>
    <cellStyle name="Binlik Ayracı 4 2" xfId="1498"/>
    <cellStyle name="Binlik Ayracı 4_2. GV Menkul Kıymet Çalışması HDI Özet" xfId="1499"/>
    <cellStyle name="Binlik Ayracı 5" xfId="1500"/>
    <cellStyle name="Binlik Ayracı 6" xfId="1501"/>
    <cellStyle name="Binlik Ayracı 7" xfId="1502"/>
    <cellStyle name="Binlik Ayracı 8" xfId="1503"/>
    <cellStyle name="Binlik Ayracı 9" xfId="1504"/>
    <cellStyle name="Binlik Ayracı_Sayfa1" xfId="1505"/>
    <cellStyle name="Black" xfId="1506"/>
    <cellStyle name="Blue" xfId="1507"/>
    <cellStyle name="BMU001" xfId="1508"/>
    <cellStyle name="BMU001pol" xfId="1509"/>
    <cellStyle name="BMU001T" xfId="1510"/>
    <cellStyle name="BMU002" xfId="1511"/>
    <cellStyle name="BMU002B" xfId="1512"/>
    <cellStyle name="BMU002P1" xfId="1513"/>
    <cellStyle name="BMU002P2" xfId="1514"/>
    <cellStyle name="BMU003" xfId="1515"/>
    <cellStyle name="BMU004" xfId="1516"/>
    <cellStyle name="BMU005" xfId="1517"/>
    <cellStyle name="BMU005B" xfId="1518"/>
    <cellStyle name="BMU005K" xfId="1519"/>
    <cellStyle name="BMU011" xfId="1520"/>
    <cellStyle name="bmutext" xfId="1521"/>
    <cellStyle name="BODY" xfId="1522"/>
    <cellStyle name="Calc - Style1" xfId="1523"/>
    <cellStyle name="Calc - Style4" xfId="1524"/>
    <cellStyle name="CALC - Style5" xfId="1525"/>
    <cellStyle name="Calc - Style8" xfId="1526"/>
    <cellStyle name="Calc Currency (0)" xfId="1527"/>
    <cellStyle name="Calc Currency (2)" xfId="1528"/>
    <cellStyle name="Calc Percent (0)" xfId="1529"/>
    <cellStyle name="Calc Percent (1)" xfId="1530"/>
    <cellStyle name="Calc Percent (2)" xfId="1531"/>
    <cellStyle name="Calc Units (0)" xfId="1532"/>
    <cellStyle name="Calc Units (1)" xfId="1533"/>
    <cellStyle name="Calc Units (2)" xfId="1534"/>
    <cellStyle name="Calculation" xfId="1535"/>
    <cellStyle name="CalcWi - Style5" xfId="1536"/>
    <cellStyle name="Check Cell" xfId="1537"/>
    <cellStyle name="Column_Title" xfId="1538"/>
    <cellStyle name="Comma" xfId="1539"/>
    <cellStyle name="Comma  - Style1" xfId="1540"/>
    <cellStyle name="Comma  - Style2" xfId="1541"/>
    <cellStyle name="Comma  - Style3" xfId="1542"/>
    <cellStyle name="Comma  - Style4" xfId="1543"/>
    <cellStyle name="Comma  - Style5" xfId="1544"/>
    <cellStyle name="Comma  - Style6" xfId="1545"/>
    <cellStyle name="Comma  - Style7" xfId="1546"/>
    <cellStyle name="Comma  - Style8" xfId="1547"/>
    <cellStyle name="Comma [0]" xfId="1548"/>
    <cellStyle name="Comma [0] 2" xfId="1549"/>
    <cellStyle name="Comma [00]" xfId="1550"/>
    <cellStyle name="Comma 10" xfId="1551"/>
    <cellStyle name="Comma 11" xfId="1552"/>
    <cellStyle name="Comma 12" xfId="1553"/>
    <cellStyle name="Comma 2" xfId="1554"/>
    <cellStyle name="Comma 2 2" xfId="1555"/>
    <cellStyle name="Comma 2 2 2" xfId="1556"/>
    <cellStyle name="Comma 2 3" xfId="1557"/>
    <cellStyle name="Comma 2 4" xfId="1558"/>
    <cellStyle name="Comma 2 5" xfId="1559"/>
    <cellStyle name="Comma 3" xfId="1560"/>
    <cellStyle name="Comma 36" xfId="1561"/>
    <cellStyle name="Comma 37" xfId="1562"/>
    <cellStyle name="Comma 4" xfId="1563"/>
    <cellStyle name="Comma 5" xfId="1564"/>
    <cellStyle name="Comma 6" xfId="1565"/>
    <cellStyle name="Comma 7" xfId="1566"/>
    <cellStyle name="Comma 8" xfId="1567"/>
    <cellStyle name="Comma 9" xfId="1568"/>
    <cellStyle name="Comma_finansal" xfId="1569"/>
    <cellStyle name="Comma0" xfId="1570"/>
    <cellStyle name="Comma0 - Biçem2" xfId="1571"/>
    <cellStyle name="Copied" xfId="1572"/>
    <cellStyle name="COST1" xfId="1573"/>
    <cellStyle name="Currenci [0]_194750-002_BINV_2" xfId="1574"/>
    <cellStyle name="Currency" xfId="1575"/>
    <cellStyle name="Currency $" xfId="1576"/>
    <cellStyle name="Currency [0]" xfId="1577"/>
    <cellStyle name="Currency [00]" xfId="1578"/>
    <cellStyle name="Currency MTL" xfId="1579"/>
    <cellStyle name="Currency T$" xfId="1580"/>
    <cellStyle name="Currency0" xfId="1581"/>
    <cellStyle name="Current_Inactive" xfId="1582"/>
    <cellStyle name="custom" xfId="1583"/>
    <cellStyle name="Ç¥ÁØ_ÀÎÀç°³¹ß¿ø" xfId="1584"/>
    <cellStyle name="Çıkış" xfId="1585"/>
    <cellStyle name="dataheader" xfId="1586"/>
    <cellStyle name="Date" xfId="1587"/>
    <cellStyle name="Date Short" xfId="1588"/>
    <cellStyle name="Date_00 Yıl Sonu gg" xfId="1589"/>
    <cellStyle name="DELTA" xfId="1590"/>
    <cellStyle name="Dezimal [0]_2aschnel" xfId="1591"/>
    <cellStyle name="Dezimal_2aschnel" xfId="1592"/>
    <cellStyle name="DISPL1 - Style4" xfId="1593"/>
    <cellStyle name="DISPL2 - Style5" xfId="1594"/>
    <cellStyle name="Disp1 - Style7" xfId="1595"/>
    <cellStyle name="Disp2 - Style8" xfId="1596"/>
    <cellStyle name="Displ1 - Style2" xfId="1597"/>
    <cellStyle name="Dziesiêtny [0]_laroux" xfId="1598"/>
    <cellStyle name="Dziesiętny_BIL_3" xfId="1599"/>
    <cellStyle name="Dziesiêtny_laroux" xfId="1600"/>
    <cellStyle name="Enter Currency (0)" xfId="1601"/>
    <cellStyle name="Enter Currency (2)" xfId="1602"/>
    <cellStyle name="Enter Units (0)" xfId="1603"/>
    <cellStyle name="Enter Units (1)" xfId="1604"/>
    <cellStyle name="Enter Units (2)" xfId="1605"/>
    <cellStyle name="Entered" xfId="1606"/>
    <cellStyle name="entry" xfId="1607"/>
    <cellStyle name="Eomma [0]_MACRO1.XLM" xfId="1608"/>
    <cellStyle name="Ertan" xfId="1609"/>
    <cellStyle name="Euro" xfId="1610"/>
    <cellStyle name="Explanatory Text" xfId="1611"/>
    <cellStyle name="Explanatory Text 2" xfId="1612"/>
    <cellStyle name="Ezres [0]_1996" xfId="1613"/>
    <cellStyle name="Ezres_1996" xfId="1614"/>
    <cellStyle name="F2" xfId="1615"/>
    <cellStyle name="F3" xfId="1616"/>
    <cellStyle name="F4" xfId="1617"/>
    <cellStyle name="F5" xfId="1618"/>
    <cellStyle name="F6" xfId="1619"/>
    <cellStyle name="F7" xfId="1620"/>
    <cellStyle name="F8" xfId="1621"/>
    <cellStyle name="Family_Option" xfId="1622"/>
    <cellStyle name="FIYAT" xfId="1623"/>
    <cellStyle name="Fixed" xfId="1624"/>
    <cellStyle name="Flag" xfId="1625"/>
    <cellStyle name="Followed Hyperlink" xfId="1626"/>
    <cellStyle name="FontanaPh#" xfId="1627"/>
    <cellStyle name="fontt" xfId="1628"/>
    <cellStyle name="Future_Inactive" xfId="1629"/>
    <cellStyle name="Giriş" xfId="1630"/>
    <cellStyle name="Good" xfId="1631"/>
    <cellStyle name="Grey" xfId="1632"/>
    <cellStyle name="GRUP" xfId="1633"/>
    <cellStyle name="HEADER" xfId="1634"/>
    <cellStyle name="Header1" xfId="1635"/>
    <cellStyle name="Header2" xfId="1636"/>
    <cellStyle name="Heading" xfId="1637"/>
    <cellStyle name="Heading 1" xfId="1638"/>
    <cellStyle name="Heading 1 2 2" xfId="1639"/>
    <cellStyle name="Heading 1 3" xfId="1640"/>
    <cellStyle name="Heading 1 4" xfId="1641"/>
    <cellStyle name="Heading 2" xfId="1642"/>
    <cellStyle name="Heading 2 2 2" xfId="1643"/>
    <cellStyle name="Heading 2 3" xfId="1644"/>
    <cellStyle name="Heading 2 4" xfId="1645"/>
    <cellStyle name="Heading 3" xfId="1646"/>
    <cellStyle name="Heading 4" xfId="1647"/>
    <cellStyle name="Heading1" xfId="1648"/>
    <cellStyle name="Heading2" xfId="1649"/>
    <cellStyle name="Heading3" xfId="1650"/>
    <cellStyle name="Heading4" xfId="1651"/>
    <cellStyle name="Heading5" xfId="1652"/>
    <cellStyle name="Heading6" xfId="1653"/>
    <cellStyle name="Hesaplama" xfId="1654"/>
    <cellStyle name="Hide - Style3" xfId="1655"/>
    <cellStyle name="Hide - Style4" xfId="1656"/>
    <cellStyle name="highlightExposure" xfId="1657"/>
    <cellStyle name="highlightText" xfId="1658"/>
    <cellStyle name="Horizontal" xfId="1659"/>
    <cellStyle name="Hyperlink" xfId="1660"/>
    <cellStyle name="IDG&quot;5&quot;" xfId="1661"/>
    <cellStyle name="IDG&quot;8&quot;" xfId="1662"/>
    <cellStyle name="Inact-Current" xfId="1663"/>
    <cellStyle name="Inact-Future" xfId="1664"/>
    <cellStyle name="Input" xfId="1665"/>
    <cellStyle name="Input - Style3" xfId="1666"/>
    <cellStyle name="Input - Style4" xfId="1667"/>
    <cellStyle name="Input - Style6" xfId="1668"/>
    <cellStyle name="Input - Style7" xfId="1669"/>
    <cellStyle name="INPUT - Style8" xfId="1670"/>
    <cellStyle name="Input [yellow]" xfId="1671"/>
    <cellStyle name="Input Cells" xfId="1672"/>
    <cellStyle name="Inputdate" xfId="1673"/>
    <cellStyle name="InputL - Style6" xfId="1674"/>
    <cellStyle name="Inputname" xfId="1675"/>
    <cellStyle name="Inputnumbacc" xfId="1676"/>
    <cellStyle name="Inputnumbaccid" xfId="1677"/>
    <cellStyle name="Inputnumbaccyuz" xfId="1678"/>
    <cellStyle name="Ivan" xfId="1679"/>
    <cellStyle name="Îáû÷íûé_PERSONAL" xfId="1680"/>
    <cellStyle name="inputDate" xfId="1681"/>
    <cellStyle name="inputExposure" xfId="1682"/>
    <cellStyle name="İşaretli Hücre" xfId="1683"/>
    <cellStyle name="İyi" xfId="1684"/>
    <cellStyle name="İzlenen Köprü" xfId="1685"/>
    <cellStyle name="Jomma [0]_laroux_mud plant bolted_laroux" xfId="1686"/>
    <cellStyle name="Kop1 - Style4" xfId="1687"/>
    <cellStyle name="KOP1 - Style6" xfId="1688"/>
    <cellStyle name="Kop1 - Style8" xfId="1689"/>
    <cellStyle name="Kop2 - Style3" xfId="1690"/>
    <cellStyle name="Kop2 - Style5" xfId="1691"/>
    <cellStyle name="KOP2 - Style7" xfId="1692"/>
    <cellStyle name="Köprü" xfId="1693"/>
    <cellStyle name="Köprü 2" xfId="1694"/>
    <cellStyle name="Köprü_SY100A" xfId="1695"/>
    <cellStyle name="Kötü" xfId="1696"/>
    <cellStyle name="layout print" xfId="1697"/>
    <cellStyle name="Left - Style7" xfId="1698"/>
    <cellStyle name="Lien hypertexte" xfId="1699"/>
    <cellStyle name="Link Currency (0)" xfId="1700"/>
    <cellStyle name="Link Currency (2)" xfId="1701"/>
    <cellStyle name="Link Units (0)" xfId="1702"/>
    <cellStyle name="Link Units (1)" xfId="1703"/>
    <cellStyle name="Link Units (2)" xfId="1704"/>
    <cellStyle name="Linked Cell" xfId="1705"/>
    <cellStyle name="Linked Cells" xfId="1706"/>
    <cellStyle name="Lynbot - Style7" xfId="1707"/>
    <cellStyle name="Lyntop - Style5" xfId="1708"/>
    <cellStyle name="Lyntop - Style6" xfId="1709"/>
    <cellStyle name="lyntop - Style8" xfId="1710"/>
    <cellStyle name="M/D" xfId="1711"/>
    <cellStyle name="MAINHEADER" xfId="1712"/>
    <cellStyle name="MARKA" xfId="1713"/>
    <cellStyle name="Matrix" xfId="1714"/>
    <cellStyle name="Migliaia (0)" xfId="1715"/>
    <cellStyle name="Migliaia_laroux" xfId="1716"/>
    <cellStyle name="Milliers [0]_!!!GO" xfId="1717"/>
    <cellStyle name="Milliers_!!!GO" xfId="1718"/>
    <cellStyle name="MM/DD" xfId="1719"/>
    <cellStyle name="MM/YY" xfId="1720"/>
    <cellStyle name="MMM 'YY" xfId="1721"/>
    <cellStyle name="MODEL" xfId="1722"/>
    <cellStyle name="Monétaire [0]_!!!GO" xfId="1723"/>
    <cellStyle name="Monétaire_!!!GO" xfId="1724"/>
    <cellStyle name="M-W" xfId="1725"/>
    <cellStyle name="Nameenter" xfId="1726"/>
    <cellStyle name="Neutral" xfId="1727"/>
    <cellStyle name="Neutral 2" xfId="1728"/>
    <cellStyle name="no dec" xfId="1729"/>
    <cellStyle name="Norma - Style1" xfId="1730"/>
    <cellStyle name="Norma - Style2" xfId="1731"/>
    <cellStyle name="Norma - Style3" xfId="1732"/>
    <cellStyle name="Norma - Style6" xfId="1733"/>
    <cellStyle name="Norma - Style7" xfId="1734"/>
    <cellStyle name="Norma - Style8" xfId="1735"/>
    <cellStyle name="Normal - Style1" xfId="1736"/>
    <cellStyle name="Normal 10" xfId="1737"/>
    <cellStyle name="Normal 10 2" xfId="1738"/>
    <cellStyle name="Normal 11" xfId="1739"/>
    <cellStyle name="Normal 12" xfId="1740"/>
    <cellStyle name="Normal 13" xfId="1741"/>
    <cellStyle name="Normal 14" xfId="1742"/>
    <cellStyle name="Normal 15" xfId="1743"/>
    <cellStyle name="Normal 15 2" xfId="1744"/>
    <cellStyle name="Normal 16" xfId="1745"/>
    <cellStyle name="Normal 17" xfId="1746"/>
    <cellStyle name="Normal 18" xfId="1747"/>
    <cellStyle name="Normal 18 2" xfId="1748"/>
    <cellStyle name="Normal 19" xfId="1749"/>
    <cellStyle name="Normal 2" xfId="1750"/>
    <cellStyle name="Normal 2 2" xfId="1751"/>
    <cellStyle name="Normal 2 2 2" xfId="1752"/>
    <cellStyle name="Normal 2 2_TFKB_30.09.2009_ED" xfId="1753"/>
    <cellStyle name="Normal 2 3" xfId="1754"/>
    <cellStyle name="Normal 2 4" xfId="1755"/>
    <cellStyle name="Normal 2 5" xfId="1756"/>
    <cellStyle name="Normal 2_2. GV Menkul Kıymet Çalışması HDI Özet" xfId="1757"/>
    <cellStyle name="Normal 20" xfId="1758"/>
    <cellStyle name="Normal 20 2" xfId="1759"/>
    <cellStyle name="Normal 203" xfId="1760"/>
    <cellStyle name="Normal 21" xfId="1761"/>
    <cellStyle name="Normal 22" xfId="1762"/>
    <cellStyle name="Normal 23" xfId="1763"/>
    <cellStyle name="Normal 23 2" xfId="1764"/>
    <cellStyle name="Normal 23 3" xfId="1765"/>
    <cellStyle name="Normal 23 4" xfId="1766"/>
    <cellStyle name="Normal 24" xfId="1767"/>
    <cellStyle name="Normal 25" xfId="1768"/>
    <cellStyle name="Normal 26" xfId="1769"/>
    <cellStyle name="Normal 27" xfId="1770"/>
    <cellStyle name="Normal 28" xfId="1771"/>
    <cellStyle name="Normal 29" xfId="1772"/>
    <cellStyle name="Normal 29 2" xfId="1773"/>
    <cellStyle name="Normal 3" xfId="1774"/>
    <cellStyle name="Normal 3 2" xfId="1775"/>
    <cellStyle name="Normal 3 3" xfId="1776"/>
    <cellStyle name="Normal 30" xfId="1777"/>
    <cellStyle name="Normal 31" xfId="1778"/>
    <cellStyle name="Normal 32" xfId="1779"/>
    <cellStyle name="Normal 33" xfId="1780"/>
    <cellStyle name="Normal 34" xfId="1781"/>
    <cellStyle name="Normal 35" xfId="1782"/>
    <cellStyle name="Normal 35 2" xfId="1783"/>
    <cellStyle name="Normal 36" xfId="1784"/>
    <cellStyle name="Normal 37" xfId="1785"/>
    <cellStyle name="Normal 38" xfId="1786"/>
    <cellStyle name="Normal 39" xfId="1787"/>
    <cellStyle name="Normal 4" xfId="1788"/>
    <cellStyle name="Normal 4 2" xfId="1789"/>
    <cellStyle name="Normal 4 3" xfId="1790"/>
    <cellStyle name="Normal 4_GARFA_1GV_EE" xfId="1791"/>
    <cellStyle name="Normal 5" xfId="1792"/>
    <cellStyle name="Normal 6" xfId="1793"/>
    <cellStyle name="Normal 7" xfId="1794"/>
    <cellStyle name="Normal 8" xfId="1795"/>
    <cellStyle name="Normal 9" xfId="1796"/>
    <cellStyle name="Normál_1996" xfId="1797"/>
    <cellStyle name="Normal_BANKA_DISI_MALI_KURUM_TABLOLARI_solo_ (2)" xfId="1798"/>
    <cellStyle name="Normal_finansal" xfId="1799"/>
    <cellStyle name="Normale_INDIA_Allegato3" xfId="1800"/>
    <cellStyle name="Normalny_Expans 04.10" xfId="1801"/>
    <cellStyle name="Not" xfId="1802"/>
    <cellStyle name="Note" xfId="1803"/>
    <cellStyle name="Note 10" xfId="1804"/>
    <cellStyle name="Note 10 2" xfId="1805"/>
    <cellStyle name="Note 10_Doubtfull_30062010" xfId="1806"/>
    <cellStyle name="Note 11" xfId="1807"/>
    <cellStyle name="Note 11 2" xfId="1808"/>
    <cellStyle name="Note 11_Doubtfull_30062010" xfId="1809"/>
    <cellStyle name="Note 12" xfId="1810"/>
    <cellStyle name="Note 12 2" xfId="1811"/>
    <cellStyle name="Note 12_Doubtfull_30062010" xfId="1812"/>
    <cellStyle name="Note 13" xfId="1813"/>
    <cellStyle name="Note 13 2" xfId="1814"/>
    <cellStyle name="Note 14" xfId="1815"/>
    <cellStyle name="Note 14 2" xfId="1816"/>
    <cellStyle name="Note 15" xfId="1817"/>
    <cellStyle name="Note 15 2" xfId="1818"/>
    <cellStyle name="Note 16" xfId="1819"/>
    <cellStyle name="Note 16 2" xfId="1820"/>
    <cellStyle name="Note 17" xfId="1821"/>
    <cellStyle name="Note 17 2" xfId="1822"/>
    <cellStyle name="Note 18" xfId="1823"/>
    <cellStyle name="Note 18 2" xfId="1824"/>
    <cellStyle name="Note 19" xfId="1825"/>
    <cellStyle name="Note 19 2" xfId="1826"/>
    <cellStyle name="Note 2" xfId="1827"/>
    <cellStyle name="Note 2 2" xfId="1828"/>
    <cellStyle name="Note 2_Doubtfull_30062010" xfId="1829"/>
    <cellStyle name="Note 20" xfId="1830"/>
    <cellStyle name="Note 20 2" xfId="1831"/>
    <cellStyle name="Note 21" xfId="1832"/>
    <cellStyle name="Note 21 2" xfId="1833"/>
    <cellStyle name="Note 22" xfId="1834"/>
    <cellStyle name="Note 22 2" xfId="1835"/>
    <cellStyle name="Note 23" xfId="1836"/>
    <cellStyle name="Note 23 2" xfId="1837"/>
    <cellStyle name="Note 3" xfId="1838"/>
    <cellStyle name="Note 3 2" xfId="1839"/>
    <cellStyle name="Note 3_Doubtfull_30062010" xfId="1840"/>
    <cellStyle name="Note 4" xfId="1841"/>
    <cellStyle name="Note 4 2" xfId="1842"/>
    <cellStyle name="Note 4_Doubtfull_30062010" xfId="1843"/>
    <cellStyle name="Note 5" xfId="1844"/>
    <cellStyle name="Note 5 2" xfId="1845"/>
    <cellStyle name="Note 5_Doubtfull_30062010" xfId="1846"/>
    <cellStyle name="Note 6" xfId="1847"/>
    <cellStyle name="Note 6 2" xfId="1848"/>
    <cellStyle name="Note 6_Doubtfull_30062010" xfId="1849"/>
    <cellStyle name="Note 7" xfId="1850"/>
    <cellStyle name="Note 7 2" xfId="1851"/>
    <cellStyle name="Note 7_Doubtfull_30062010" xfId="1852"/>
    <cellStyle name="Note 8" xfId="1853"/>
    <cellStyle name="Note 8 2" xfId="1854"/>
    <cellStyle name="Note 8_Doubtfull_30062010" xfId="1855"/>
    <cellStyle name="Note 9" xfId="1856"/>
    <cellStyle name="Note 9 2" xfId="1857"/>
    <cellStyle name="Note 9_Doubtfull_30062010" xfId="1858"/>
    <cellStyle name="Noyan" xfId="1859"/>
    <cellStyle name="Nötr" xfId="1860"/>
    <cellStyle name="Œ…‹æØ‚è [0.00]_!!!GO" xfId="1861"/>
    <cellStyle name="Œ…‹æØ‚è_!!!GO" xfId="1862"/>
    <cellStyle name="Ôèíàíñîâûé [0]_PERSONAL" xfId="1863"/>
    <cellStyle name="Ôèíàíñîâûé_PERSONAL" xfId="1864"/>
    <cellStyle name="Old_Inactive" xfId="1865"/>
    <cellStyle name="Option" xfId="1866"/>
    <cellStyle name="OptionHeading" xfId="1867"/>
    <cellStyle name="Osborne" xfId="1868"/>
    <cellStyle name="Output" xfId="1869"/>
    <cellStyle name="ParaBirimi [0]" xfId="1870"/>
    <cellStyle name="ParaBirimi_results" xfId="1871"/>
    <cellStyle name="Pénznem [0]_1996" xfId="1872"/>
    <cellStyle name="Pénznem_1996" xfId="1873"/>
    <cellStyle name="per.style" xfId="1874"/>
    <cellStyle name="Percen - Biçem1" xfId="1875"/>
    <cellStyle name="Percent" xfId="1876"/>
    <cellStyle name="Percent [0]" xfId="1877"/>
    <cellStyle name="Percent [00]" xfId="1878"/>
    <cellStyle name="Percent [2]" xfId="1879"/>
    <cellStyle name="Percent 2" xfId="1880"/>
    <cellStyle name="Percent 3" xfId="1881"/>
    <cellStyle name="Percent 4" xfId="1882"/>
    <cellStyle name="Percent 5" xfId="1883"/>
    <cellStyle name="Percent 6" xfId="1884"/>
    <cellStyle name="Percent 7" xfId="1885"/>
    <cellStyle name="Percent 8" xfId="1886"/>
    <cellStyle name="PO BORDER" xfId="1887"/>
    <cellStyle name="PrePop Currency (0)" xfId="1888"/>
    <cellStyle name="PrePop Currency (2)" xfId="1889"/>
    <cellStyle name="PrePop Units (0)" xfId="1890"/>
    <cellStyle name="PrePop Units (1)" xfId="1891"/>
    <cellStyle name="PrePop Units (2)" xfId="1892"/>
    <cellStyle name="Price" xfId="1893"/>
    <cellStyle name="pricing" xfId="1894"/>
    <cellStyle name="PSChar" xfId="1895"/>
    <cellStyle name="PSDate" xfId="1896"/>
    <cellStyle name="PSDec" xfId="1897"/>
    <cellStyle name="PSHeading" xfId="1898"/>
    <cellStyle name="PSInt" xfId="1899"/>
    <cellStyle name="PSSpacer" xfId="1900"/>
    <cellStyle name="PutnamPh#" xfId="1901"/>
    <cellStyle name="pwstyle" xfId="1902"/>
    <cellStyle name="recycled" xfId="1903"/>
    <cellStyle name="Red" xfId="1904"/>
    <cellStyle name="red negative" xfId="1905"/>
    <cellStyle name="résutat" xfId="1906"/>
    <cellStyle name="RevList" xfId="1907"/>
    <cellStyle name="s" xfId="1908"/>
    <cellStyle name="s 2" xfId="1909"/>
    <cellStyle name="s 3" xfId="1910"/>
    <cellStyle name="s 4" xfId="1911"/>
    <cellStyle name="s 5" xfId="1912"/>
    <cellStyle name="s 6" xfId="1913"/>
    <cellStyle name="s_Book4" xfId="1914"/>
    <cellStyle name="s_TFKB_30.09.2009_ED" xfId="1915"/>
    <cellStyle name="SAPError" xfId="1916"/>
    <cellStyle name="SAPKey" xfId="1917"/>
    <cellStyle name="SAPLocked" xfId="1918"/>
    <cellStyle name="SAPOutput" xfId="1919"/>
    <cellStyle name="SAPSpace" xfId="1920"/>
    <cellStyle name="SAPText" xfId="1921"/>
    <cellStyle name="SAPUnLocked" xfId="1922"/>
    <cellStyle name="SDEntry" xfId="1923"/>
    <cellStyle name="SDFormula" xfId="1924"/>
    <cellStyle name="SDHeader" xfId="1925"/>
    <cellStyle name="SEEntry" xfId="1926"/>
    <cellStyle name="SEFormula" xfId="1927"/>
    <cellStyle name="SEFormula2" xfId="1928"/>
    <cellStyle name="SEHeader" xfId="1929"/>
    <cellStyle name="SELocked" xfId="1930"/>
    <cellStyle name="SELockPer" xfId="1931"/>
    <cellStyle name="showExposure" xfId="1932"/>
    <cellStyle name="showPercentage" xfId="1933"/>
    <cellStyle name="SNEntry" xfId="1934"/>
    <cellStyle name="SNFormula" xfId="1935"/>
    <cellStyle name="SPEntry" xfId="1936"/>
    <cellStyle name="SPFormula" xfId="1937"/>
    <cellStyle name="SPOl" xfId="1938"/>
    <cellStyle name="STANDARD" xfId="1939"/>
    <cellStyle name="Stil 1" xfId="1940"/>
    <cellStyle name="Style 1" xfId="1941"/>
    <cellStyle name="Subtotal" xfId="1942"/>
    <cellStyle name="tabel" xfId="1943"/>
    <cellStyle name="Tabelle Text 9" xfId="1944"/>
    <cellStyle name="Tabelle Zahl 1 10" xfId="1945"/>
    <cellStyle name="Tabelle Zahl 1 9" xfId="1946"/>
    <cellStyle name="tablo" xfId="1947"/>
    <cellStyle name="takvim" xfId="1948"/>
    <cellStyle name="TEXT" xfId="1949"/>
    <cellStyle name="Text Indent A" xfId="1950"/>
    <cellStyle name="Text Indent B" xfId="1951"/>
    <cellStyle name="Text Indent C" xfId="1952"/>
    <cellStyle name="Titel" xfId="1953"/>
    <cellStyle name="Title" xfId="1954"/>
    <cellStyle name="Toplam" xfId="1955"/>
    <cellStyle name="Total" xfId="1956"/>
    <cellStyle name="Tusental (0)_pldt" xfId="1957"/>
    <cellStyle name="Tusental_pldt" xfId="1958"/>
    <cellStyle name="ú" xfId="1959"/>
    <cellStyle name="ú?³" xfId="1960"/>
    <cellStyle name="ú?ú" xfId="1961"/>
    <cellStyle name="Unit" xfId="1962"/>
    <cellStyle name="Update" xfId="1963"/>
    <cellStyle name="URUNKODU" xfId="1964"/>
    <cellStyle name="úßú" xfId="1965"/>
    <cellStyle name="UST_BASLIK" xfId="1966"/>
    <cellStyle name="Uyarı Metni" xfId="1967"/>
    <cellStyle name="Valuta (0)" xfId="1968"/>
    <cellStyle name="Valuta_laroux" xfId="1969"/>
    <cellStyle name="VBOutput" xfId="1970"/>
    <cellStyle name="Vertical" xfId="1971"/>
    <cellStyle name="Virgül [0]" xfId="1972"/>
    <cellStyle name="Virgül_#258 (1997 &amp; 1998 &amp; 1999)" xfId="1973"/>
    <cellStyle name="Vurgu1" xfId="1974"/>
    <cellStyle name="Vurgu2" xfId="1975"/>
    <cellStyle name="Vurgu3" xfId="1976"/>
    <cellStyle name="Vurgu4" xfId="1977"/>
    <cellStyle name="Vurgu5" xfId="1978"/>
    <cellStyle name="Vurgu6" xfId="1979"/>
    <cellStyle name="Währung [0]_2aschnel" xfId="1980"/>
    <cellStyle name="Währung_2aschnel" xfId="1981"/>
    <cellStyle name="Walutowy [0]_laroux" xfId="1982"/>
    <cellStyle name="Walutowy_laroux" xfId="1983"/>
    <cellStyle name="Warning Text" xfId="1984"/>
    <cellStyle name="WrapCenter" xfId="1985"/>
    <cellStyle name="WrapLeft" xfId="1986"/>
    <cellStyle name="Yüzde 2" xfId="1987"/>
    <cellStyle name="ارتباط تشعبي" xfId="1988"/>
    <cellStyle name="عادي_dimon" xfId="1989"/>
    <cellStyle name="عملة [0]_dimon" xfId="1990"/>
    <cellStyle name="عملة_dimon" xfId="1991"/>
    <cellStyle name="فاصلة [0]_dimon" xfId="1992"/>
    <cellStyle name="فاصلة_dimon" xfId="19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="85" zoomScaleNormal="85" workbookViewId="0" topLeftCell="A1">
      <selection activeCell="L11" sqref="L11"/>
    </sheetView>
  </sheetViews>
  <sheetFormatPr defaultColWidth="9.00390625" defaultRowHeight="15"/>
  <cols>
    <col min="1" max="1" width="6.125" style="1" customWidth="1"/>
    <col min="2" max="2" width="51.625" style="1" customWidth="1"/>
    <col min="3" max="3" width="6.375" style="52" customWidth="1"/>
    <col min="4" max="4" width="12.75390625" style="1" bestFit="1" customWidth="1"/>
    <col min="5" max="5" width="13.25390625" style="3" customWidth="1"/>
    <col min="6" max="6" width="16.125" style="1" bestFit="1" customWidth="1"/>
    <col min="7" max="7" width="3.625" style="1" customWidth="1"/>
    <col min="8" max="8" width="12.25390625" style="1" customWidth="1"/>
    <col min="9" max="9" width="14.50390625" style="1" customWidth="1"/>
    <col min="10" max="10" width="12.75390625" style="1" customWidth="1"/>
    <col min="11" max="11" width="11.00390625" style="1" bestFit="1" customWidth="1"/>
    <col min="12" max="14" width="9.625" style="1" bestFit="1" customWidth="1"/>
    <col min="15" max="16384" width="9.00390625" style="1" customWidth="1"/>
  </cols>
  <sheetData>
    <row r="1" spans="1:10" ht="23.25">
      <c r="A1" s="58" t="s">
        <v>421</v>
      </c>
      <c r="B1" s="3"/>
      <c r="C1" s="51"/>
      <c r="D1" s="11"/>
      <c r="E1" s="11"/>
      <c r="F1" s="11"/>
      <c r="G1" s="11"/>
      <c r="H1" s="11"/>
      <c r="I1" s="11"/>
      <c r="J1" s="11"/>
    </row>
    <row r="2" spans="1:10" ht="23.25">
      <c r="A2" s="58" t="s">
        <v>441</v>
      </c>
      <c r="B2" s="3"/>
      <c r="C2" s="51"/>
      <c r="D2" s="11"/>
      <c r="E2" s="11"/>
      <c r="F2" s="11"/>
      <c r="G2" s="11"/>
      <c r="H2" s="11"/>
      <c r="I2" s="11"/>
      <c r="J2" s="11"/>
    </row>
    <row r="3" spans="1:10" ht="19.5">
      <c r="A3" s="59" t="s">
        <v>415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40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40"/>
      <c r="D5" s="40"/>
      <c r="E5" s="40"/>
      <c r="F5" s="40"/>
      <c r="G5" s="40"/>
      <c r="H5" s="40"/>
      <c r="I5" s="40"/>
      <c r="J5" s="40"/>
    </row>
    <row r="6" spans="1:10" s="15" customFormat="1" ht="15">
      <c r="A6" s="8"/>
      <c r="B6" s="8"/>
      <c r="C6" s="40"/>
      <c r="D6" s="40"/>
      <c r="E6" s="40"/>
      <c r="F6" s="40"/>
      <c r="G6" s="40"/>
      <c r="H6" s="40"/>
      <c r="I6" s="40"/>
      <c r="J6" s="40"/>
    </row>
    <row r="7" spans="1:10" s="15" customFormat="1" ht="15">
      <c r="A7" s="8"/>
      <c r="B7" s="8"/>
      <c r="C7" s="40"/>
      <c r="D7" s="40"/>
      <c r="E7" s="40"/>
      <c r="F7" s="40"/>
      <c r="G7" s="40"/>
      <c r="H7" s="40"/>
      <c r="I7" s="40"/>
      <c r="J7" s="40"/>
    </row>
    <row r="8" spans="1:10" s="15" customFormat="1" ht="15">
      <c r="A8" s="8"/>
      <c r="B8" s="8"/>
      <c r="C8" s="40"/>
      <c r="D8" s="10"/>
      <c r="E8" s="232"/>
      <c r="F8" s="10"/>
      <c r="G8" s="10"/>
      <c r="H8" s="10"/>
      <c r="I8" s="10"/>
      <c r="J8" s="10"/>
    </row>
    <row r="9" spans="1:10" ht="15.75" customHeight="1">
      <c r="A9" s="70"/>
      <c r="B9" s="71"/>
      <c r="C9" s="85"/>
      <c r="D9" s="66"/>
      <c r="E9" s="66" t="s">
        <v>434</v>
      </c>
      <c r="F9" s="67"/>
      <c r="G9" s="67"/>
      <c r="H9" s="65"/>
      <c r="I9" s="66" t="s">
        <v>346</v>
      </c>
      <c r="J9" s="67"/>
    </row>
    <row r="10" spans="1:10" ht="15.75" customHeight="1">
      <c r="A10" s="79"/>
      <c r="B10" s="159" t="s">
        <v>94</v>
      </c>
      <c r="C10" s="86" t="s">
        <v>345</v>
      </c>
      <c r="D10" s="62"/>
      <c r="E10" s="271" t="s">
        <v>440</v>
      </c>
      <c r="F10" s="270"/>
      <c r="G10" s="183"/>
      <c r="H10" s="164"/>
      <c r="I10" s="271" t="s">
        <v>430</v>
      </c>
      <c r="J10" s="80"/>
    </row>
    <row r="11" spans="1:10" ht="15.75" customHeight="1">
      <c r="A11" s="77"/>
      <c r="B11" s="158"/>
      <c r="C11" s="87"/>
      <c r="D11" s="160" t="s">
        <v>95</v>
      </c>
      <c r="E11" s="160" t="s">
        <v>96</v>
      </c>
      <c r="F11" s="160" t="s">
        <v>97</v>
      </c>
      <c r="G11" s="160"/>
      <c r="H11" s="160" t="s">
        <v>95</v>
      </c>
      <c r="I11" s="160" t="s">
        <v>96</v>
      </c>
      <c r="J11" s="160" t="s">
        <v>97</v>
      </c>
    </row>
    <row r="12" spans="1:10" s="2" customFormat="1" ht="15">
      <c r="A12" s="72" t="s">
        <v>98</v>
      </c>
      <c r="B12" s="44" t="s">
        <v>99</v>
      </c>
      <c r="C12" s="86">
        <v>3</v>
      </c>
      <c r="D12" s="34">
        <v>0</v>
      </c>
      <c r="E12" s="34">
        <v>0</v>
      </c>
      <c r="F12" s="35">
        <f aca="true" t="shared" si="0" ref="F12:F33">+E12+D12</f>
        <v>0</v>
      </c>
      <c r="G12" s="41"/>
      <c r="H12" s="34">
        <v>0</v>
      </c>
      <c r="I12" s="34">
        <v>0</v>
      </c>
      <c r="J12" s="36">
        <v>0</v>
      </c>
    </row>
    <row r="13" spans="1:10" s="2" customFormat="1" ht="14.25" customHeight="1">
      <c r="A13" s="157" t="s">
        <v>100</v>
      </c>
      <c r="B13" s="16" t="s">
        <v>356</v>
      </c>
      <c r="C13" s="89">
        <v>4</v>
      </c>
      <c r="D13" s="34">
        <f>SUM(D14:D18)</f>
        <v>668</v>
      </c>
      <c r="E13" s="34">
        <f>SUM(E14:E18)</f>
        <v>4022</v>
      </c>
      <c r="F13" s="34">
        <f t="shared" si="0"/>
        <v>4690</v>
      </c>
      <c r="G13" s="41"/>
      <c r="H13" s="34">
        <v>31</v>
      </c>
      <c r="I13" s="34">
        <v>6334</v>
      </c>
      <c r="J13" s="36">
        <v>6365</v>
      </c>
    </row>
    <row r="14" spans="1:10" s="2" customFormat="1" ht="15">
      <c r="A14" s="74"/>
      <c r="B14" s="16" t="s">
        <v>357</v>
      </c>
      <c r="C14" s="89"/>
      <c r="D14" s="82"/>
      <c r="E14" s="35"/>
      <c r="F14" s="34"/>
      <c r="G14" s="41"/>
      <c r="H14" s="35"/>
      <c r="I14" s="35"/>
      <c r="J14" s="36"/>
    </row>
    <row r="15" spans="1:12" s="2" customFormat="1" ht="15">
      <c r="A15" s="73" t="s">
        <v>101</v>
      </c>
      <c r="B15" s="45" t="s">
        <v>102</v>
      </c>
      <c r="C15" s="88">
        <v>4.1</v>
      </c>
      <c r="D15" s="31">
        <v>0</v>
      </c>
      <c r="E15" s="31">
        <v>4021</v>
      </c>
      <c r="F15" s="31">
        <f t="shared" si="0"/>
        <v>4021</v>
      </c>
      <c r="G15" s="41"/>
      <c r="H15" s="37">
        <v>0</v>
      </c>
      <c r="I15" s="31">
        <v>6334</v>
      </c>
      <c r="J15" s="156">
        <v>6334</v>
      </c>
      <c r="L15" s="222"/>
    </row>
    <row r="16" spans="1:12" s="2" customFormat="1" ht="15">
      <c r="A16" s="73" t="s">
        <v>103</v>
      </c>
      <c r="B16" s="46" t="s">
        <v>352</v>
      </c>
      <c r="C16" s="88"/>
      <c r="D16" s="81">
        <v>0</v>
      </c>
      <c r="E16" s="37">
        <v>0</v>
      </c>
      <c r="F16" s="34">
        <f t="shared" si="0"/>
        <v>0</v>
      </c>
      <c r="G16" s="41"/>
      <c r="H16" s="37">
        <v>0</v>
      </c>
      <c r="I16" s="37">
        <v>0</v>
      </c>
      <c r="J16" s="36">
        <v>0</v>
      </c>
      <c r="L16" s="222"/>
    </row>
    <row r="17" spans="1:12" s="2" customFormat="1" ht="15">
      <c r="A17" s="73"/>
      <c r="B17" s="46" t="s">
        <v>353</v>
      </c>
      <c r="C17" s="88"/>
      <c r="D17" s="81"/>
      <c r="E17" s="37"/>
      <c r="F17" s="34">
        <f t="shared" si="0"/>
        <v>0</v>
      </c>
      <c r="G17" s="41"/>
      <c r="H17" s="37"/>
      <c r="I17" s="37"/>
      <c r="J17" s="36">
        <v>0</v>
      </c>
      <c r="L17" s="222"/>
    </row>
    <row r="18" spans="1:14" s="2" customFormat="1" ht="15">
      <c r="A18" s="73" t="s">
        <v>105</v>
      </c>
      <c r="B18" s="46" t="s">
        <v>106</v>
      </c>
      <c r="C18" s="88">
        <v>4.2</v>
      </c>
      <c r="D18" s="37">
        <v>668</v>
      </c>
      <c r="E18" s="31">
        <v>1</v>
      </c>
      <c r="F18" s="31">
        <f t="shared" si="0"/>
        <v>669</v>
      </c>
      <c r="G18" s="41"/>
      <c r="H18" s="37">
        <v>31</v>
      </c>
      <c r="I18" s="37">
        <v>0</v>
      </c>
      <c r="J18" s="156">
        <v>31</v>
      </c>
      <c r="L18" s="222"/>
      <c r="M18" s="222"/>
      <c r="N18" s="222"/>
    </row>
    <row r="19" spans="1:14" s="2" customFormat="1" ht="15">
      <c r="A19" s="74" t="s">
        <v>107</v>
      </c>
      <c r="B19" s="16" t="s">
        <v>108</v>
      </c>
      <c r="C19" s="89">
        <v>5</v>
      </c>
      <c r="D19" s="82">
        <v>232</v>
      </c>
      <c r="E19" s="35">
        <v>1885</v>
      </c>
      <c r="F19" s="21">
        <f t="shared" si="0"/>
        <v>2117</v>
      </c>
      <c r="G19" s="41"/>
      <c r="H19" s="35">
        <v>878</v>
      </c>
      <c r="I19" s="35">
        <v>6214</v>
      </c>
      <c r="J19" s="36">
        <v>7092</v>
      </c>
      <c r="L19" s="222"/>
      <c r="N19" s="222"/>
    </row>
    <row r="20" spans="1:12" s="2" customFormat="1" ht="15">
      <c r="A20" s="72" t="s">
        <v>109</v>
      </c>
      <c r="B20" s="16" t="s">
        <v>110</v>
      </c>
      <c r="C20" s="89"/>
      <c r="D20" s="82">
        <v>0</v>
      </c>
      <c r="E20" s="35">
        <v>0</v>
      </c>
      <c r="F20" s="20">
        <f t="shared" si="0"/>
        <v>0</v>
      </c>
      <c r="G20" s="41"/>
      <c r="H20" s="35">
        <v>0</v>
      </c>
      <c r="I20" s="35">
        <v>0</v>
      </c>
      <c r="J20" s="36">
        <v>0</v>
      </c>
      <c r="L20" s="222"/>
    </row>
    <row r="21" spans="1:12" s="2" customFormat="1" ht="15">
      <c r="A21" s="72" t="s">
        <v>111</v>
      </c>
      <c r="B21" s="16" t="s">
        <v>112</v>
      </c>
      <c r="C21" s="86">
        <v>6</v>
      </c>
      <c r="D21" s="82">
        <v>3565</v>
      </c>
      <c r="E21" s="35">
        <v>2</v>
      </c>
      <c r="F21" s="21">
        <f t="shared" si="0"/>
        <v>3567</v>
      </c>
      <c r="G21" s="41"/>
      <c r="H21" s="35">
        <v>3590</v>
      </c>
      <c r="I21" s="35">
        <v>2</v>
      </c>
      <c r="J21" s="36">
        <v>3592</v>
      </c>
      <c r="L21" s="222"/>
    </row>
    <row r="22" spans="1:11" s="2" customFormat="1" ht="15.75">
      <c r="A22" s="161" t="s">
        <v>113</v>
      </c>
      <c r="B22" s="16" t="s">
        <v>367</v>
      </c>
      <c r="C22" s="86">
        <v>7</v>
      </c>
      <c r="D22" s="82">
        <f>+D23+D27</f>
        <v>1344813</v>
      </c>
      <c r="E22" s="82">
        <f>+E23+E27</f>
        <v>204376</v>
      </c>
      <c r="F22" s="82">
        <f t="shared" si="0"/>
        <v>1549189</v>
      </c>
      <c r="G22" s="41"/>
      <c r="H22" s="35">
        <v>1078184</v>
      </c>
      <c r="I22" s="82">
        <v>169140</v>
      </c>
      <c r="J22" s="36">
        <v>1247324</v>
      </c>
      <c r="K22" s="222"/>
    </row>
    <row r="23" spans="1:11" s="2" customFormat="1" ht="15.75">
      <c r="A23" s="162" t="s">
        <v>114</v>
      </c>
      <c r="B23" s="154" t="s">
        <v>368</v>
      </c>
      <c r="C23" s="88"/>
      <c r="D23" s="81">
        <f>+D24+D25+D26</f>
        <v>539804</v>
      </c>
      <c r="E23" s="81">
        <f>+E24+E25+E26</f>
        <v>8547</v>
      </c>
      <c r="F23" s="20">
        <f t="shared" si="0"/>
        <v>548351</v>
      </c>
      <c r="G23" s="42"/>
      <c r="H23" s="37">
        <v>371296</v>
      </c>
      <c r="I23" s="81">
        <v>17903</v>
      </c>
      <c r="J23" s="156">
        <v>389199</v>
      </c>
      <c r="K23" s="222"/>
    </row>
    <row r="24" spans="1:17" ht="15.75">
      <c r="A24" s="162" t="s">
        <v>115</v>
      </c>
      <c r="B24" s="154" t="s">
        <v>369</v>
      </c>
      <c r="C24" s="88"/>
      <c r="D24" s="81">
        <v>554950</v>
      </c>
      <c r="E24" s="37">
        <v>7317</v>
      </c>
      <c r="F24" s="20">
        <f t="shared" si="0"/>
        <v>562267</v>
      </c>
      <c r="G24" s="42"/>
      <c r="H24" s="37">
        <v>381385</v>
      </c>
      <c r="I24" s="37">
        <v>18055</v>
      </c>
      <c r="J24" s="156">
        <v>399440</v>
      </c>
      <c r="K24" s="222"/>
      <c r="L24" s="2"/>
      <c r="M24" s="2"/>
      <c r="N24" s="2"/>
      <c r="O24" s="2"/>
      <c r="P24" s="2"/>
      <c r="Q24" s="2"/>
    </row>
    <row r="25" spans="1:17" ht="15.75">
      <c r="A25" s="162" t="s">
        <v>116</v>
      </c>
      <c r="B25" s="154" t="s">
        <v>370</v>
      </c>
      <c r="C25" s="88"/>
      <c r="D25" s="81">
        <v>0</v>
      </c>
      <c r="E25" s="37">
        <v>1287</v>
      </c>
      <c r="F25" s="20">
        <f t="shared" si="0"/>
        <v>1287</v>
      </c>
      <c r="G25" s="42"/>
      <c r="H25" s="37">
        <v>0</v>
      </c>
      <c r="I25" s="37">
        <v>0</v>
      </c>
      <c r="J25" s="36">
        <v>0</v>
      </c>
      <c r="K25" s="2"/>
      <c r="L25" s="2"/>
      <c r="M25" s="2"/>
      <c r="N25" s="2"/>
      <c r="O25" s="2"/>
      <c r="P25" s="2"/>
      <c r="Q25" s="2"/>
    </row>
    <row r="26" spans="1:18" ht="15.75">
      <c r="A26" s="162" t="s">
        <v>117</v>
      </c>
      <c r="B26" s="154" t="s">
        <v>118</v>
      </c>
      <c r="C26" s="88"/>
      <c r="D26" s="81">
        <v>-15146</v>
      </c>
      <c r="E26" s="37">
        <v>-57</v>
      </c>
      <c r="F26" s="20">
        <f t="shared" si="0"/>
        <v>-15203</v>
      </c>
      <c r="G26" s="42"/>
      <c r="H26" s="37">
        <v>-10089</v>
      </c>
      <c r="I26" s="37">
        <v>-152</v>
      </c>
      <c r="J26" s="156">
        <v>-10241</v>
      </c>
      <c r="K26" s="2"/>
      <c r="L26" s="2"/>
      <c r="M26" s="2"/>
      <c r="N26" s="2"/>
      <c r="O26" s="2"/>
      <c r="P26" s="2"/>
      <c r="Q26" s="2"/>
      <c r="R26" s="33"/>
    </row>
    <row r="27" spans="1:17" ht="15.75">
      <c r="A27" s="162" t="s">
        <v>119</v>
      </c>
      <c r="B27" s="154" t="s">
        <v>371</v>
      </c>
      <c r="C27" s="88"/>
      <c r="D27" s="81">
        <f>+D28+D29</f>
        <v>805009</v>
      </c>
      <c r="E27" s="81">
        <f>+E28+E29</f>
        <v>195829</v>
      </c>
      <c r="F27" s="20">
        <f t="shared" si="0"/>
        <v>1000838</v>
      </c>
      <c r="G27" s="42"/>
      <c r="H27" s="37">
        <v>706888</v>
      </c>
      <c r="I27" s="81">
        <v>151237</v>
      </c>
      <c r="J27" s="156">
        <v>858125</v>
      </c>
      <c r="K27" s="2"/>
      <c r="L27" s="2"/>
      <c r="M27" s="2"/>
      <c r="N27" s="2"/>
      <c r="O27" s="2"/>
      <c r="P27" s="2"/>
      <c r="Q27" s="2"/>
    </row>
    <row r="28" spans="1:17" ht="15.75">
      <c r="A28" s="163" t="s">
        <v>120</v>
      </c>
      <c r="B28" s="155" t="s">
        <v>369</v>
      </c>
      <c r="C28" s="88"/>
      <c r="D28" s="81">
        <v>805009</v>
      </c>
      <c r="E28" s="37">
        <v>156091</v>
      </c>
      <c r="F28" s="20">
        <f t="shared" si="0"/>
        <v>961100</v>
      </c>
      <c r="G28" s="42"/>
      <c r="H28" s="37">
        <v>706888</v>
      </c>
      <c r="I28" s="37">
        <v>128716</v>
      </c>
      <c r="J28" s="156">
        <v>835604</v>
      </c>
      <c r="K28" s="222"/>
      <c r="L28" s="2"/>
      <c r="M28" s="2"/>
      <c r="N28" s="2"/>
      <c r="O28" s="2"/>
      <c r="P28" s="2"/>
      <c r="Q28" s="2"/>
    </row>
    <row r="29" spans="1:17" ht="15.75">
      <c r="A29" s="163" t="s">
        <v>121</v>
      </c>
      <c r="B29" s="155" t="s">
        <v>370</v>
      </c>
      <c r="C29" s="88"/>
      <c r="D29" s="81">
        <v>0</v>
      </c>
      <c r="E29" s="37">
        <v>39738</v>
      </c>
      <c r="F29" s="20">
        <f t="shared" si="0"/>
        <v>39738</v>
      </c>
      <c r="G29" s="42"/>
      <c r="H29" s="37">
        <v>0</v>
      </c>
      <c r="I29" s="37">
        <v>22521</v>
      </c>
      <c r="J29" s="156">
        <v>22521</v>
      </c>
      <c r="K29" s="2"/>
      <c r="L29" s="2"/>
      <c r="M29" s="2"/>
      <c r="N29" s="2"/>
      <c r="O29" s="2"/>
      <c r="P29" s="2"/>
      <c r="Q29" s="2"/>
    </row>
    <row r="30" spans="1:17" ht="15">
      <c r="A30" s="72" t="s">
        <v>124</v>
      </c>
      <c r="B30" s="44" t="s">
        <v>125</v>
      </c>
      <c r="C30" s="86">
        <v>8</v>
      </c>
      <c r="D30" s="84">
        <f>+D31+D32</f>
        <v>4385</v>
      </c>
      <c r="E30" s="84">
        <v>0</v>
      </c>
      <c r="F30" s="21">
        <f t="shared" si="0"/>
        <v>4385</v>
      </c>
      <c r="G30" s="41"/>
      <c r="H30" s="21">
        <v>2158</v>
      </c>
      <c r="I30" s="84">
        <v>0</v>
      </c>
      <c r="J30" s="266">
        <v>2158</v>
      </c>
      <c r="K30" s="2"/>
      <c r="L30" s="2"/>
      <c r="M30" s="2"/>
      <c r="N30" s="2"/>
      <c r="O30" s="2"/>
      <c r="P30" s="2"/>
      <c r="Q30" s="2"/>
    </row>
    <row r="31" spans="1:17" ht="16.5" customHeight="1">
      <c r="A31" s="73" t="s">
        <v>126</v>
      </c>
      <c r="B31" s="155" t="s">
        <v>372</v>
      </c>
      <c r="C31" s="88"/>
      <c r="D31" s="81">
        <v>19000</v>
      </c>
      <c r="E31" s="37">
        <v>0</v>
      </c>
      <c r="F31" s="37">
        <f t="shared" si="0"/>
        <v>19000</v>
      </c>
      <c r="G31" s="42"/>
      <c r="H31" s="37">
        <v>15445</v>
      </c>
      <c r="I31" s="37">
        <v>0</v>
      </c>
      <c r="J31" s="156">
        <v>15445</v>
      </c>
      <c r="K31" s="2"/>
      <c r="L31" s="2"/>
      <c r="M31" s="2"/>
      <c r="N31" s="2"/>
      <c r="O31" s="2"/>
      <c r="P31" s="2"/>
      <c r="Q31" s="2"/>
    </row>
    <row r="32" spans="1:10" ht="15">
      <c r="A32" s="73" t="s">
        <v>127</v>
      </c>
      <c r="B32" s="46" t="s">
        <v>380</v>
      </c>
      <c r="C32" s="88"/>
      <c r="D32" s="81">
        <v>-14615</v>
      </c>
      <c r="E32" s="81">
        <v>0</v>
      </c>
      <c r="F32" s="37">
        <f t="shared" si="0"/>
        <v>-14615</v>
      </c>
      <c r="G32" s="42"/>
      <c r="H32" s="37">
        <v>-13287</v>
      </c>
      <c r="I32" s="81">
        <v>0</v>
      </c>
      <c r="J32" s="156">
        <v>-13287</v>
      </c>
    </row>
    <row r="33" spans="1:10" s="2" customFormat="1" ht="15">
      <c r="A33" s="72" t="s">
        <v>128</v>
      </c>
      <c r="B33" s="16" t="s">
        <v>358</v>
      </c>
      <c r="C33" s="86"/>
      <c r="D33" s="84">
        <v>0</v>
      </c>
      <c r="E33" s="84">
        <v>0</v>
      </c>
      <c r="F33" s="21">
        <f t="shared" si="0"/>
        <v>0</v>
      </c>
      <c r="G33" s="18"/>
      <c r="H33" s="21">
        <v>0</v>
      </c>
      <c r="I33" s="84">
        <v>0</v>
      </c>
      <c r="J33" s="36">
        <v>0</v>
      </c>
    </row>
    <row r="34" spans="1:10" s="2" customFormat="1" ht="15">
      <c r="A34" s="72"/>
      <c r="B34" s="16" t="s">
        <v>359</v>
      </c>
      <c r="C34" s="86"/>
      <c r="D34" s="84"/>
      <c r="E34" s="21"/>
      <c r="F34" s="37"/>
      <c r="G34" s="18"/>
      <c r="H34" s="21"/>
      <c r="I34" s="21"/>
      <c r="J34" s="36"/>
    </row>
    <row r="35" spans="1:10" s="2" customFormat="1" ht="15">
      <c r="A35" s="73" t="s">
        <v>129</v>
      </c>
      <c r="B35" s="45" t="s">
        <v>130</v>
      </c>
      <c r="C35" s="88"/>
      <c r="D35" s="84">
        <v>0</v>
      </c>
      <c r="E35" s="20">
        <v>0</v>
      </c>
      <c r="F35" s="37">
        <f aca="true" t="shared" si="1" ref="F35:F47">+E35+D35</f>
        <v>0</v>
      </c>
      <c r="G35" s="17"/>
      <c r="H35" s="21">
        <v>0</v>
      </c>
      <c r="I35" s="20">
        <v>0</v>
      </c>
      <c r="J35" s="36">
        <v>0</v>
      </c>
    </row>
    <row r="36" spans="1:10" s="2" customFormat="1" ht="15">
      <c r="A36" s="73" t="s">
        <v>131</v>
      </c>
      <c r="B36" s="45" t="s">
        <v>132</v>
      </c>
      <c r="C36" s="88"/>
      <c r="D36" s="81">
        <v>0</v>
      </c>
      <c r="E36" s="20">
        <v>0</v>
      </c>
      <c r="F36" s="37">
        <f t="shared" si="1"/>
        <v>0</v>
      </c>
      <c r="G36" s="17"/>
      <c r="H36" s="37">
        <v>0</v>
      </c>
      <c r="I36" s="20">
        <v>0</v>
      </c>
      <c r="J36" s="156">
        <v>0</v>
      </c>
    </row>
    <row r="37" spans="1:10" s="2" customFormat="1" ht="15">
      <c r="A37" s="73" t="s">
        <v>133</v>
      </c>
      <c r="B37" s="45" t="s">
        <v>134</v>
      </c>
      <c r="C37" s="88"/>
      <c r="D37" s="83">
        <v>0</v>
      </c>
      <c r="E37" s="20">
        <v>0</v>
      </c>
      <c r="F37" s="37">
        <f t="shared" si="1"/>
        <v>0</v>
      </c>
      <c r="G37" s="17"/>
      <c r="H37" s="20">
        <v>0</v>
      </c>
      <c r="I37" s="20">
        <v>0</v>
      </c>
      <c r="J37" s="36">
        <v>0</v>
      </c>
    </row>
    <row r="38" spans="1:10" s="2" customFormat="1" ht="15" customHeight="1">
      <c r="A38" s="72" t="s">
        <v>135</v>
      </c>
      <c r="B38" s="16" t="s">
        <v>136</v>
      </c>
      <c r="C38" s="86"/>
      <c r="D38" s="84">
        <v>0</v>
      </c>
      <c r="E38" s="21">
        <v>0</v>
      </c>
      <c r="F38" s="21">
        <f t="shared" si="1"/>
        <v>0</v>
      </c>
      <c r="G38" s="18"/>
      <c r="H38" s="21">
        <v>0</v>
      </c>
      <c r="I38" s="21">
        <v>0</v>
      </c>
      <c r="J38" s="36">
        <v>0</v>
      </c>
    </row>
    <row r="39" spans="1:10" s="2" customFormat="1" ht="15">
      <c r="A39" s="72" t="s">
        <v>137</v>
      </c>
      <c r="B39" s="16" t="s">
        <v>138</v>
      </c>
      <c r="C39" s="86"/>
      <c r="D39" s="84">
        <v>0</v>
      </c>
      <c r="E39" s="84">
        <v>0</v>
      </c>
      <c r="F39" s="21">
        <f t="shared" si="1"/>
        <v>0</v>
      </c>
      <c r="G39" s="18"/>
      <c r="H39" s="21">
        <v>0</v>
      </c>
      <c r="I39" s="84">
        <v>0</v>
      </c>
      <c r="J39" s="36">
        <v>0</v>
      </c>
    </row>
    <row r="40" spans="1:10" ht="15">
      <c r="A40" s="75" t="s">
        <v>139</v>
      </c>
      <c r="B40" s="16" t="s">
        <v>140</v>
      </c>
      <c r="C40" s="86"/>
      <c r="D40" s="84">
        <v>0</v>
      </c>
      <c r="E40" s="21">
        <v>0</v>
      </c>
      <c r="F40" s="33">
        <f t="shared" si="1"/>
        <v>0</v>
      </c>
      <c r="G40" s="18"/>
      <c r="H40" s="21">
        <v>0</v>
      </c>
      <c r="I40" s="21">
        <v>0</v>
      </c>
      <c r="J40" s="36">
        <v>0</v>
      </c>
    </row>
    <row r="41" spans="1:10" s="2" customFormat="1" ht="15">
      <c r="A41" s="75" t="s">
        <v>141</v>
      </c>
      <c r="B41" s="16" t="s">
        <v>142</v>
      </c>
      <c r="C41" s="86"/>
      <c r="D41" s="84">
        <v>0</v>
      </c>
      <c r="E41" s="21">
        <v>0</v>
      </c>
      <c r="F41" s="33">
        <f t="shared" si="1"/>
        <v>0</v>
      </c>
      <c r="G41" s="18"/>
      <c r="H41" s="21">
        <v>0</v>
      </c>
      <c r="I41" s="21">
        <v>0</v>
      </c>
      <c r="J41" s="36">
        <v>0</v>
      </c>
    </row>
    <row r="42" spans="1:10" s="2" customFormat="1" ht="15">
      <c r="A42" s="75" t="s">
        <v>143</v>
      </c>
      <c r="B42" s="16" t="s">
        <v>144</v>
      </c>
      <c r="C42" s="86">
        <v>9</v>
      </c>
      <c r="D42" s="82">
        <v>961</v>
      </c>
      <c r="E42" s="35">
        <v>0</v>
      </c>
      <c r="F42" s="33">
        <f t="shared" si="1"/>
        <v>961</v>
      </c>
      <c r="G42" s="41"/>
      <c r="H42" s="35">
        <v>1144</v>
      </c>
      <c r="I42" s="35">
        <v>0</v>
      </c>
      <c r="J42" s="36">
        <v>1144</v>
      </c>
    </row>
    <row r="43" spans="1:10" s="2" customFormat="1" ht="15">
      <c r="A43" s="72" t="s">
        <v>145</v>
      </c>
      <c r="B43" s="16" t="s">
        <v>146</v>
      </c>
      <c r="C43" s="86">
        <v>10</v>
      </c>
      <c r="D43" s="82">
        <f>+D44+D45</f>
        <v>1333</v>
      </c>
      <c r="E43" s="35">
        <v>0</v>
      </c>
      <c r="F43" s="33">
        <f t="shared" si="1"/>
        <v>1333</v>
      </c>
      <c r="G43" s="41"/>
      <c r="H43" s="35">
        <v>1410</v>
      </c>
      <c r="I43" s="35">
        <v>0</v>
      </c>
      <c r="J43" s="36">
        <v>1410</v>
      </c>
    </row>
    <row r="44" spans="1:10" ht="15">
      <c r="A44" s="73" t="s">
        <v>147</v>
      </c>
      <c r="B44" s="45" t="s">
        <v>148</v>
      </c>
      <c r="C44" s="88"/>
      <c r="D44" s="81"/>
      <c r="E44" s="37"/>
      <c r="F44" s="38">
        <f t="shared" si="1"/>
        <v>0</v>
      </c>
      <c r="G44" s="43"/>
      <c r="H44" s="37"/>
      <c r="I44" s="37"/>
      <c r="J44" s="36">
        <v>0</v>
      </c>
    </row>
    <row r="45" spans="1:10" ht="15">
      <c r="A45" s="73" t="s">
        <v>149</v>
      </c>
      <c r="B45" s="45" t="s">
        <v>150</v>
      </c>
      <c r="C45" s="88"/>
      <c r="D45" s="81">
        <v>1333</v>
      </c>
      <c r="E45" s="37">
        <v>0</v>
      </c>
      <c r="F45" s="38">
        <f t="shared" si="1"/>
        <v>1333</v>
      </c>
      <c r="G45" s="43"/>
      <c r="H45" s="37">
        <v>1410</v>
      </c>
      <c r="I45" s="37">
        <v>0</v>
      </c>
      <c r="J45" s="156">
        <v>1410</v>
      </c>
    </row>
    <row r="46" spans="1:10" ht="15">
      <c r="A46" s="75" t="s">
        <v>151</v>
      </c>
      <c r="B46" s="16" t="s">
        <v>152</v>
      </c>
      <c r="C46" s="86">
        <v>11</v>
      </c>
      <c r="D46" s="35">
        <v>6090</v>
      </c>
      <c r="E46" s="35">
        <v>0</v>
      </c>
      <c r="F46" s="33">
        <f t="shared" si="1"/>
        <v>6090</v>
      </c>
      <c r="G46" s="41"/>
      <c r="H46" s="35">
        <v>4328</v>
      </c>
      <c r="I46" s="35">
        <v>0</v>
      </c>
      <c r="J46" s="36">
        <v>4328</v>
      </c>
    </row>
    <row r="47" spans="1:10" ht="15">
      <c r="A47" s="75" t="s">
        <v>153</v>
      </c>
      <c r="B47" s="16" t="s">
        <v>360</v>
      </c>
      <c r="C47" s="86"/>
      <c r="D47" s="82">
        <v>0</v>
      </c>
      <c r="E47" s="35">
        <v>0</v>
      </c>
      <c r="F47" s="35">
        <f t="shared" si="1"/>
        <v>0</v>
      </c>
      <c r="G47" s="41"/>
      <c r="H47" s="35">
        <v>0</v>
      </c>
      <c r="I47" s="35">
        <v>0</v>
      </c>
      <c r="J47" s="36">
        <v>0</v>
      </c>
    </row>
    <row r="48" spans="1:10" ht="15">
      <c r="A48" s="75"/>
      <c r="B48" s="16" t="s">
        <v>361</v>
      </c>
      <c r="C48" s="86"/>
      <c r="D48" s="82"/>
      <c r="E48" s="35"/>
      <c r="F48" s="35"/>
      <c r="G48" s="41"/>
      <c r="H48" s="35"/>
      <c r="I48" s="35"/>
      <c r="J48" s="36"/>
    </row>
    <row r="49" spans="1:10" ht="15">
      <c r="A49" s="76" t="s">
        <v>154</v>
      </c>
      <c r="B49" s="46" t="s">
        <v>155</v>
      </c>
      <c r="C49" s="88"/>
      <c r="D49" s="81">
        <v>0</v>
      </c>
      <c r="E49" s="37">
        <v>0</v>
      </c>
      <c r="F49" s="38">
        <f>+E49+D49</f>
        <v>0</v>
      </c>
      <c r="G49" s="43"/>
      <c r="H49" s="37">
        <v>0</v>
      </c>
      <c r="I49" s="37">
        <v>0</v>
      </c>
      <c r="J49" s="36">
        <v>0</v>
      </c>
    </row>
    <row r="50" spans="1:10" ht="15">
      <c r="A50" s="76" t="s">
        <v>156</v>
      </c>
      <c r="B50" s="46" t="s">
        <v>157</v>
      </c>
      <c r="C50" s="88"/>
      <c r="D50" s="81">
        <v>0</v>
      </c>
      <c r="E50" s="37">
        <v>0</v>
      </c>
      <c r="F50" s="38">
        <f>+E50+D50</f>
        <v>0</v>
      </c>
      <c r="G50" s="43"/>
      <c r="H50" s="37">
        <v>0</v>
      </c>
      <c r="I50" s="37">
        <v>0</v>
      </c>
      <c r="J50" s="36">
        <v>0</v>
      </c>
    </row>
    <row r="51" spans="1:10" s="2" customFormat="1" ht="15">
      <c r="A51" s="75" t="s">
        <v>158</v>
      </c>
      <c r="B51" s="16" t="s">
        <v>159</v>
      </c>
      <c r="C51" s="86">
        <v>12</v>
      </c>
      <c r="D51" s="82">
        <v>2468</v>
      </c>
      <c r="E51" s="82">
        <v>161</v>
      </c>
      <c r="F51" s="35">
        <f>+E51+D51</f>
        <v>2629</v>
      </c>
      <c r="G51" s="41"/>
      <c r="H51" s="35">
        <v>1455</v>
      </c>
      <c r="I51" s="21">
        <v>162</v>
      </c>
      <c r="J51" s="36">
        <v>1617</v>
      </c>
    </row>
    <row r="52" spans="1:10" ht="15">
      <c r="A52" s="72"/>
      <c r="B52" s="44"/>
      <c r="C52" s="86"/>
      <c r="D52" s="81"/>
      <c r="E52" s="37"/>
      <c r="F52" s="38"/>
      <c r="G52" s="43"/>
      <c r="H52" s="37"/>
      <c r="I52" s="37"/>
      <c r="J52" s="36"/>
    </row>
    <row r="53" spans="1:10" ht="15.75" customHeight="1">
      <c r="A53" s="77"/>
      <c r="B53" s="78" t="s">
        <v>160</v>
      </c>
      <c r="C53" s="90"/>
      <c r="D53" s="69">
        <f>+D51+D47+D46+D43+D42+D30+D22+D21+D19+D13+D12</f>
        <v>1364515</v>
      </c>
      <c r="E53" s="69">
        <f>+E51+E47+E46+E43+E42+E30+E22+E21+E19+E13+E12</f>
        <v>210446</v>
      </c>
      <c r="F53" s="69">
        <f>+E53+D53</f>
        <v>1574961</v>
      </c>
      <c r="G53" s="234"/>
      <c r="H53" s="68">
        <v>1093178</v>
      </c>
      <c r="I53" s="69">
        <v>181852</v>
      </c>
      <c r="J53" s="69">
        <v>1275030</v>
      </c>
    </row>
    <row r="55" spans="5:6" ht="12.75">
      <c r="E55" s="229"/>
      <c r="F55" s="221"/>
    </row>
    <row r="56" spans="5:6" ht="12.75">
      <c r="E56" s="229"/>
      <c r="F56" s="221"/>
    </row>
    <row r="58" ht="12.75">
      <c r="E58" s="233"/>
    </row>
  </sheetData>
  <sheetProtection/>
  <printOptions horizontalCentered="1"/>
  <pageMargins left="0.5905511811023623" right="0.2755905511811024" top="0.5118110236220472" bottom="0.4330708661417323" header="0.5118110236220472" footer="0.5118110236220472"/>
  <pageSetup fitToHeight="1" fitToWidth="1" horizontalDpi="600" verticalDpi="600" orientation="portrait" paperSize="9" scale="58" r:id="rId1"/>
  <headerFooter alignWithMargins="0">
    <oddFooter>&amp;C&amp;"Times New Roman,Normal"&amp;11 İlişikteki notlar bu finansal tabloların ayrılmaz bir parçasıdır.
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85" zoomScaleNormal="85" workbookViewId="0" topLeftCell="A1">
      <selection activeCell="A1" sqref="A1"/>
    </sheetView>
  </sheetViews>
  <sheetFormatPr defaultColWidth="9.00390625" defaultRowHeight="15"/>
  <cols>
    <col min="1" max="1" width="6.125" style="4" customWidth="1"/>
    <col min="2" max="2" width="52.25390625" style="4" customWidth="1"/>
    <col min="3" max="3" width="5.625" style="50" customWidth="1"/>
    <col min="4" max="4" width="11.625" style="1" bestFit="1" customWidth="1"/>
    <col min="5" max="5" width="13.125" style="3" customWidth="1"/>
    <col min="6" max="6" width="12.625" style="1" bestFit="1" customWidth="1"/>
    <col min="7" max="7" width="3.75390625" style="1" customWidth="1"/>
    <col min="8" max="8" width="11.625" style="1" customWidth="1"/>
    <col min="9" max="9" width="14.125" style="1" customWidth="1"/>
    <col min="10" max="10" width="12.25390625" style="1" bestFit="1" customWidth="1"/>
    <col min="11" max="11" width="9.625" style="4" bestFit="1" customWidth="1"/>
    <col min="12" max="12" width="21.125" style="4" bestFit="1" customWidth="1"/>
    <col min="13" max="13" width="11.00390625" style="4" bestFit="1" customWidth="1"/>
    <col min="14" max="16384" width="9.00390625" style="4" customWidth="1"/>
  </cols>
  <sheetData>
    <row r="1" spans="1:10" s="1" customFormat="1" ht="23.25">
      <c r="A1" s="58" t="s">
        <v>421</v>
      </c>
      <c r="B1" s="3"/>
      <c r="C1" s="51"/>
      <c r="D1" s="3"/>
      <c r="E1" s="11"/>
      <c r="F1" s="11"/>
      <c r="G1" s="11"/>
      <c r="H1" s="11"/>
      <c r="I1" s="11"/>
      <c r="J1" s="11"/>
    </row>
    <row r="2" spans="1:10" s="1" customFormat="1" ht="23.25">
      <c r="A2" s="58" t="str">
        <f>Aktif!A2</f>
        <v>30 HAZİRAN 2012 TARİHİ İTİBARIYLA BİLANÇO</v>
      </c>
      <c r="B2" s="3"/>
      <c r="C2" s="51"/>
      <c r="D2" s="3"/>
      <c r="E2" s="11"/>
      <c r="F2" s="11"/>
      <c r="G2" s="11"/>
      <c r="H2" s="11"/>
      <c r="I2" s="11"/>
      <c r="J2" s="11"/>
    </row>
    <row r="3" spans="1:10" s="1" customFormat="1" ht="19.5">
      <c r="A3" s="59" t="s">
        <v>415</v>
      </c>
      <c r="B3" s="3"/>
      <c r="C3" s="51"/>
      <c r="D3" s="3"/>
      <c r="E3" s="11"/>
      <c r="F3" s="11"/>
      <c r="G3" s="11"/>
      <c r="H3" s="11"/>
      <c r="I3" s="11"/>
      <c r="J3" s="11"/>
    </row>
    <row r="4" spans="1:10" s="63" customFormat="1" ht="15">
      <c r="A4" s="60"/>
      <c r="B4" s="60"/>
      <c r="C4" s="61"/>
      <c r="D4" s="60"/>
      <c r="E4" s="62"/>
      <c r="F4" s="62"/>
      <c r="G4" s="62"/>
      <c r="H4" s="62"/>
      <c r="I4" s="62"/>
      <c r="J4" s="62"/>
    </row>
    <row r="5" spans="1:10" s="63" customFormat="1" ht="15">
      <c r="A5" s="60"/>
      <c r="B5" s="60"/>
      <c r="C5" s="61"/>
      <c r="D5" s="60"/>
      <c r="E5" s="62"/>
      <c r="F5" s="62"/>
      <c r="G5" s="62"/>
      <c r="H5" s="62"/>
      <c r="I5" s="62"/>
      <c r="J5" s="62"/>
    </row>
    <row r="6" spans="1:10" s="63" customFormat="1" ht="15">
      <c r="A6" s="60"/>
      <c r="B6" s="60"/>
      <c r="C6" s="61"/>
      <c r="D6" s="60"/>
      <c r="E6" s="62"/>
      <c r="F6" s="62"/>
      <c r="G6" s="62"/>
      <c r="H6" s="62"/>
      <c r="I6" s="62"/>
      <c r="J6" s="62"/>
    </row>
    <row r="7" spans="1:10" s="63" customFormat="1" ht="15">
      <c r="A7" s="60"/>
      <c r="B7" s="60"/>
      <c r="C7" s="61"/>
      <c r="D7" s="60"/>
      <c r="E7" s="62"/>
      <c r="F7" s="231"/>
      <c r="G7" s="62"/>
      <c r="H7" s="62"/>
      <c r="I7" s="62"/>
      <c r="J7" s="62"/>
    </row>
    <row r="8" spans="1:10" s="63" customFormat="1" ht="15">
      <c r="A8" s="60"/>
      <c r="B8" s="60"/>
      <c r="C8" s="61"/>
      <c r="D8" s="60"/>
      <c r="E8" s="62"/>
      <c r="F8" s="62"/>
      <c r="G8" s="62"/>
      <c r="H8" s="62"/>
      <c r="I8" s="62"/>
      <c r="J8" s="62"/>
    </row>
    <row r="9" spans="1:10" ht="15">
      <c r="A9" s="91"/>
      <c r="B9" s="92"/>
      <c r="C9" s="167"/>
      <c r="D9" s="106"/>
      <c r="E9" s="66" t="str">
        <f>Aktif!E9</f>
        <v>Bağımsız İncelemeden Geçmiş</v>
      </c>
      <c r="F9" s="95"/>
      <c r="G9" s="94"/>
      <c r="H9" s="106"/>
      <c r="I9" s="93" t="s">
        <v>346</v>
      </c>
      <c r="J9" s="95"/>
    </row>
    <row r="10" spans="1:10" ht="15">
      <c r="A10" s="96"/>
      <c r="B10" s="13" t="s">
        <v>161</v>
      </c>
      <c r="C10" s="116" t="s">
        <v>345</v>
      </c>
      <c r="D10" s="164"/>
      <c r="E10" s="272" t="str">
        <f>Aktif!E10</f>
        <v> 30 Haziran 2012</v>
      </c>
      <c r="F10" s="270"/>
      <c r="G10" s="183"/>
      <c r="H10" s="164"/>
      <c r="I10" s="272" t="s">
        <v>430</v>
      </c>
      <c r="J10" s="112"/>
    </row>
    <row r="11" spans="1:11" ht="15">
      <c r="A11" s="100"/>
      <c r="B11" s="115"/>
      <c r="C11" s="116"/>
      <c r="D11" s="113" t="s">
        <v>95</v>
      </c>
      <c r="E11" s="114" t="s">
        <v>96</v>
      </c>
      <c r="F11" s="113" t="s">
        <v>97</v>
      </c>
      <c r="G11" s="114"/>
      <c r="H11" s="113" t="s">
        <v>95</v>
      </c>
      <c r="I11" s="114" t="s">
        <v>96</v>
      </c>
      <c r="J11" s="113" t="s">
        <v>97</v>
      </c>
      <c r="K11" s="224"/>
    </row>
    <row r="12" spans="1:13" s="5" customFormat="1" ht="15">
      <c r="A12" s="98" t="s">
        <v>98</v>
      </c>
      <c r="B12" s="14" t="s">
        <v>362</v>
      </c>
      <c r="C12" s="107">
        <v>4.3</v>
      </c>
      <c r="D12" s="33">
        <v>197</v>
      </c>
      <c r="E12" s="33">
        <v>12</v>
      </c>
      <c r="F12" s="33">
        <f aca="true" t="shared" si="0" ref="F12:F50">+E12+D12</f>
        <v>209</v>
      </c>
      <c r="G12" s="18"/>
      <c r="H12" s="166">
        <v>816</v>
      </c>
      <c r="I12" s="33">
        <v>0</v>
      </c>
      <c r="J12" s="33">
        <v>816</v>
      </c>
      <c r="L12" s="225"/>
      <c r="M12" s="225"/>
    </row>
    <row r="13" spans="1:12" s="5" customFormat="1" ht="15">
      <c r="A13" s="98"/>
      <c r="B13" s="14" t="s">
        <v>363</v>
      </c>
      <c r="C13" s="107"/>
      <c r="D13" s="33"/>
      <c r="E13" s="104"/>
      <c r="F13" s="33"/>
      <c r="G13" s="18"/>
      <c r="H13" s="33"/>
      <c r="I13" s="104"/>
      <c r="J13" s="33"/>
      <c r="L13" s="225"/>
    </row>
    <row r="14" spans="1:10" s="5" customFormat="1" ht="15">
      <c r="A14" s="98" t="s">
        <v>100</v>
      </c>
      <c r="B14" s="14" t="s">
        <v>162</v>
      </c>
      <c r="C14" s="107">
        <v>13</v>
      </c>
      <c r="D14" s="33">
        <v>1199641</v>
      </c>
      <c r="E14" s="33">
        <v>267803</v>
      </c>
      <c r="F14" s="33">
        <f t="shared" si="0"/>
        <v>1467444</v>
      </c>
      <c r="G14" s="18"/>
      <c r="H14" s="33">
        <v>875653</v>
      </c>
      <c r="I14" s="104">
        <v>304452</v>
      </c>
      <c r="J14" s="33">
        <v>1180105</v>
      </c>
    </row>
    <row r="15" spans="1:12" s="5" customFormat="1" ht="15.75">
      <c r="A15" s="165" t="s">
        <v>107</v>
      </c>
      <c r="B15" s="14" t="s">
        <v>373</v>
      </c>
      <c r="C15" s="108">
        <v>7</v>
      </c>
      <c r="D15" s="33">
        <v>1079</v>
      </c>
      <c r="E15" s="33">
        <v>1304</v>
      </c>
      <c r="F15" s="33">
        <f t="shared" si="0"/>
        <v>2383</v>
      </c>
      <c r="G15" s="18"/>
      <c r="H15" s="33">
        <v>318</v>
      </c>
      <c r="I15" s="104">
        <v>2718</v>
      </c>
      <c r="J15" s="33">
        <v>3036</v>
      </c>
      <c r="L15" s="225"/>
    </row>
    <row r="16" spans="1:10" s="5" customFormat="1" ht="15">
      <c r="A16" s="97" t="s">
        <v>109</v>
      </c>
      <c r="B16" s="47" t="s">
        <v>167</v>
      </c>
      <c r="C16" s="108"/>
      <c r="D16" s="33">
        <v>0</v>
      </c>
      <c r="E16" s="33">
        <v>0</v>
      </c>
      <c r="F16" s="33">
        <f t="shared" si="0"/>
        <v>0</v>
      </c>
      <c r="G16" s="18"/>
      <c r="H16" s="33">
        <v>0</v>
      </c>
      <c r="I16" s="104">
        <v>0</v>
      </c>
      <c r="J16" s="33">
        <v>0</v>
      </c>
    </row>
    <row r="17" spans="1:10" ht="15">
      <c r="A17" s="99" t="s">
        <v>168</v>
      </c>
      <c r="B17" s="28" t="s">
        <v>169</v>
      </c>
      <c r="C17" s="109"/>
      <c r="D17" s="31">
        <v>0</v>
      </c>
      <c r="E17" s="105">
        <v>0</v>
      </c>
      <c r="F17" s="31">
        <f t="shared" si="0"/>
        <v>0</v>
      </c>
      <c r="G17" s="18"/>
      <c r="H17" s="33">
        <v>0</v>
      </c>
      <c r="I17" s="104">
        <v>0</v>
      </c>
      <c r="J17" s="31">
        <v>0</v>
      </c>
    </row>
    <row r="18" spans="1:10" ht="15">
      <c r="A18" s="99" t="s">
        <v>170</v>
      </c>
      <c r="B18" s="28" t="s">
        <v>171</v>
      </c>
      <c r="C18" s="109"/>
      <c r="D18" s="31">
        <v>0</v>
      </c>
      <c r="E18" s="105">
        <v>0</v>
      </c>
      <c r="F18" s="31">
        <f t="shared" si="0"/>
        <v>0</v>
      </c>
      <c r="G18" s="18"/>
      <c r="H18" s="33">
        <v>0</v>
      </c>
      <c r="I18" s="104">
        <v>0</v>
      </c>
      <c r="J18" s="31">
        <v>0</v>
      </c>
    </row>
    <row r="19" spans="1:10" ht="15">
      <c r="A19" s="99" t="s">
        <v>172</v>
      </c>
      <c r="B19" s="28" t="s">
        <v>173</v>
      </c>
      <c r="C19" s="109"/>
      <c r="D19" s="31">
        <v>0</v>
      </c>
      <c r="E19" s="105">
        <v>0</v>
      </c>
      <c r="F19" s="31">
        <f t="shared" si="0"/>
        <v>0</v>
      </c>
      <c r="G19" s="18"/>
      <c r="H19" s="33">
        <v>0</v>
      </c>
      <c r="I19" s="104">
        <v>0</v>
      </c>
      <c r="J19" s="31">
        <v>0</v>
      </c>
    </row>
    <row r="20" spans="1:10" s="5" customFormat="1" ht="15">
      <c r="A20" s="97" t="s">
        <v>111</v>
      </c>
      <c r="B20" s="47" t="s">
        <v>174</v>
      </c>
      <c r="C20" s="108">
        <v>14</v>
      </c>
      <c r="D20" s="33">
        <v>3555</v>
      </c>
      <c r="E20" s="33">
        <v>276</v>
      </c>
      <c r="F20" s="33">
        <f t="shared" si="0"/>
        <v>3831</v>
      </c>
      <c r="G20" s="18"/>
      <c r="H20" s="33">
        <v>770</v>
      </c>
      <c r="I20" s="104">
        <v>130</v>
      </c>
      <c r="J20" s="33">
        <v>900</v>
      </c>
    </row>
    <row r="21" spans="1:10" s="5" customFormat="1" ht="15">
      <c r="A21" s="97" t="s">
        <v>113</v>
      </c>
      <c r="B21" s="48" t="s">
        <v>175</v>
      </c>
      <c r="C21" s="108">
        <v>14</v>
      </c>
      <c r="D21" s="33">
        <v>0</v>
      </c>
      <c r="E21" s="33">
        <v>473</v>
      </c>
      <c r="F21" s="33">
        <f t="shared" si="0"/>
        <v>473</v>
      </c>
      <c r="G21" s="18"/>
      <c r="H21" s="33">
        <v>0</v>
      </c>
      <c r="I21" s="104">
        <v>306</v>
      </c>
      <c r="J21" s="33">
        <v>306</v>
      </c>
    </row>
    <row r="22" spans="1:10" s="5" customFormat="1" ht="15">
      <c r="A22" s="97" t="s">
        <v>176</v>
      </c>
      <c r="B22" s="48" t="s">
        <v>358</v>
      </c>
      <c r="C22" s="110"/>
      <c r="D22" s="33">
        <v>0</v>
      </c>
      <c r="E22" s="104">
        <v>0</v>
      </c>
      <c r="F22" s="33">
        <f t="shared" si="0"/>
        <v>0</v>
      </c>
      <c r="G22" s="18"/>
      <c r="H22" s="33">
        <v>0</v>
      </c>
      <c r="I22" s="104">
        <v>0</v>
      </c>
      <c r="J22" s="33">
        <v>0</v>
      </c>
    </row>
    <row r="23" spans="1:10" s="5" customFormat="1" ht="15">
      <c r="A23" s="97"/>
      <c r="B23" s="48" t="s">
        <v>363</v>
      </c>
      <c r="C23" s="110"/>
      <c r="D23" s="33"/>
      <c r="E23" s="104"/>
      <c r="F23" s="33"/>
      <c r="G23" s="18"/>
      <c r="H23" s="33"/>
      <c r="I23" s="104"/>
      <c r="J23" s="33"/>
    </row>
    <row r="24" spans="1:10" s="5" customFormat="1" ht="15">
      <c r="A24" s="99" t="s">
        <v>126</v>
      </c>
      <c r="B24" s="49" t="s">
        <v>130</v>
      </c>
      <c r="C24" s="109"/>
      <c r="D24" s="31">
        <v>0</v>
      </c>
      <c r="E24" s="105">
        <v>0</v>
      </c>
      <c r="F24" s="33">
        <f t="shared" si="0"/>
        <v>0</v>
      </c>
      <c r="G24" s="18"/>
      <c r="H24" s="33">
        <v>0</v>
      </c>
      <c r="I24" s="104">
        <v>0</v>
      </c>
      <c r="J24" s="31">
        <v>0</v>
      </c>
    </row>
    <row r="25" spans="1:12" s="5" customFormat="1" ht="15">
      <c r="A25" s="99" t="s">
        <v>127</v>
      </c>
      <c r="B25" s="49" t="s">
        <v>132</v>
      </c>
      <c r="C25" s="109"/>
      <c r="D25" s="31">
        <v>0</v>
      </c>
      <c r="E25" s="105">
        <v>0</v>
      </c>
      <c r="F25" s="31">
        <f t="shared" si="0"/>
        <v>0</v>
      </c>
      <c r="G25" s="18"/>
      <c r="H25" s="33">
        <v>0</v>
      </c>
      <c r="I25" s="104">
        <v>0</v>
      </c>
      <c r="J25" s="31">
        <v>0</v>
      </c>
      <c r="L25" s="223"/>
    </row>
    <row r="26" spans="1:10" s="5" customFormat="1" ht="15">
      <c r="A26" s="99" t="s">
        <v>177</v>
      </c>
      <c r="B26" s="49" t="s">
        <v>134</v>
      </c>
      <c r="C26" s="109"/>
      <c r="D26" s="31">
        <v>0</v>
      </c>
      <c r="E26" s="105">
        <v>0</v>
      </c>
      <c r="F26" s="33">
        <f t="shared" si="0"/>
        <v>0</v>
      </c>
      <c r="G26" s="18"/>
      <c r="H26" s="33">
        <v>0</v>
      </c>
      <c r="I26" s="104">
        <v>0</v>
      </c>
      <c r="J26" s="31">
        <v>0</v>
      </c>
    </row>
    <row r="27" spans="1:10" s="5" customFormat="1" ht="15">
      <c r="A27" s="97" t="s">
        <v>178</v>
      </c>
      <c r="B27" s="47" t="s">
        <v>179</v>
      </c>
      <c r="C27" s="108">
        <v>15</v>
      </c>
      <c r="D27" s="33">
        <v>3778</v>
      </c>
      <c r="E27" s="104"/>
      <c r="F27" s="33">
        <f t="shared" si="0"/>
        <v>3778</v>
      </c>
      <c r="G27" s="18"/>
      <c r="H27" s="33">
        <v>4117</v>
      </c>
      <c r="I27" s="104"/>
      <c r="J27" s="33">
        <v>4117</v>
      </c>
    </row>
    <row r="28" spans="1:10" s="5" customFormat="1" ht="15">
      <c r="A28" s="97" t="s">
        <v>180</v>
      </c>
      <c r="B28" s="47" t="s">
        <v>181</v>
      </c>
      <c r="C28" s="108">
        <v>16</v>
      </c>
      <c r="D28" s="33">
        <f>+D29+D30+D31</f>
        <v>1272</v>
      </c>
      <c r="E28" s="33">
        <v>0</v>
      </c>
      <c r="F28" s="33">
        <f t="shared" si="0"/>
        <v>1272</v>
      </c>
      <c r="G28" s="18"/>
      <c r="H28" s="33">
        <v>1228</v>
      </c>
      <c r="I28" s="33">
        <v>0</v>
      </c>
      <c r="J28" s="33">
        <v>1228</v>
      </c>
    </row>
    <row r="29" spans="1:11" ht="15">
      <c r="A29" s="99" t="s">
        <v>182</v>
      </c>
      <c r="B29" s="49" t="s">
        <v>183</v>
      </c>
      <c r="C29" s="109"/>
      <c r="D29" s="31">
        <v>0</v>
      </c>
      <c r="E29" s="105">
        <v>0</v>
      </c>
      <c r="F29" s="33">
        <f t="shared" si="0"/>
        <v>0</v>
      </c>
      <c r="G29" s="17"/>
      <c r="H29" s="31">
        <v>0</v>
      </c>
      <c r="I29" s="105">
        <v>0</v>
      </c>
      <c r="J29" s="31">
        <v>0</v>
      </c>
      <c r="K29" s="224"/>
    </row>
    <row r="30" spans="1:11" ht="15">
      <c r="A30" s="99" t="s">
        <v>184</v>
      </c>
      <c r="B30" s="28" t="s">
        <v>185</v>
      </c>
      <c r="C30" s="109"/>
      <c r="D30" s="31">
        <v>862</v>
      </c>
      <c r="E30" s="105">
        <v>0</v>
      </c>
      <c r="F30" s="31">
        <f t="shared" si="0"/>
        <v>862</v>
      </c>
      <c r="G30" s="17"/>
      <c r="H30" s="31">
        <v>728</v>
      </c>
      <c r="I30" s="105">
        <v>0</v>
      </c>
      <c r="J30" s="31">
        <v>728</v>
      </c>
      <c r="K30" s="224"/>
    </row>
    <row r="31" spans="1:10" ht="15">
      <c r="A31" s="99" t="s">
        <v>186</v>
      </c>
      <c r="B31" s="28" t="s">
        <v>187</v>
      </c>
      <c r="C31" s="88"/>
      <c r="D31" s="31">
        <v>410</v>
      </c>
      <c r="E31" s="105">
        <v>0</v>
      </c>
      <c r="F31" s="31">
        <f t="shared" si="0"/>
        <v>410</v>
      </c>
      <c r="G31" s="17"/>
      <c r="H31" s="31">
        <v>500</v>
      </c>
      <c r="I31" s="105">
        <v>0</v>
      </c>
      <c r="J31" s="31">
        <v>500</v>
      </c>
    </row>
    <row r="32" spans="1:10" ht="15">
      <c r="A32" s="97" t="s">
        <v>137</v>
      </c>
      <c r="B32" s="29" t="s">
        <v>188</v>
      </c>
      <c r="C32" s="86"/>
      <c r="D32" s="104">
        <v>0</v>
      </c>
      <c r="E32" s="104">
        <v>0</v>
      </c>
      <c r="F32" s="33">
        <f t="shared" si="0"/>
        <v>0</v>
      </c>
      <c r="G32" s="17"/>
      <c r="H32" s="33">
        <v>0</v>
      </c>
      <c r="I32" s="104">
        <v>0</v>
      </c>
      <c r="J32" s="33">
        <v>0</v>
      </c>
    </row>
    <row r="33" spans="1:10" ht="15">
      <c r="A33" s="97" t="s">
        <v>139</v>
      </c>
      <c r="B33" s="29" t="s">
        <v>360</v>
      </c>
      <c r="C33" s="108"/>
      <c r="D33" s="33">
        <v>0</v>
      </c>
      <c r="E33" s="104">
        <v>0</v>
      </c>
      <c r="F33" s="33">
        <f t="shared" si="0"/>
        <v>0</v>
      </c>
      <c r="G33" s="17"/>
      <c r="H33" s="33">
        <v>0</v>
      </c>
      <c r="I33" s="104">
        <v>0</v>
      </c>
      <c r="J33" s="33">
        <v>0</v>
      </c>
    </row>
    <row r="34" spans="1:10" s="15" customFormat="1" ht="15" customHeight="1">
      <c r="A34" s="97"/>
      <c r="B34" s="29" t="s">
        <v>364</v>
      </c>
      <c r="C34" s="108"/>
      <c r="D34" s="33"/>
      <c r="E34" s="104"/>
      <c r="F34" s="33"/>
      <c r="G34" s="17"/>
      <c r="H34" s="33"/>
      <c r="I34" s="104"/>
      <c r="J34" s="33"/>
    </row>
    <row r="35" spans="1:10" ht="15">
      <c r="A35" s="99" t="s">
        <v>189</v>
      </c>
      <c r="B35" s="28" t="s">
        <v>155</v>
      </c>
      <c r="C35" s="109"/>
      <c r="D35" s="31">
        <v>0</v>
      </c>
      <c r="E35" s="105">
        <v>0</v>
      </c>
      <c r="F35" s="33">
        <f t="shared" si="0"/>
        <v>0</v>
      </c>
      <c r="G35" s="18"/>
      <c r="H35" s="33">
        <v>0</v>
      </c>
      <c r="I35" s="104">
        <v>0</v>
      </c>
      <c r="J35" s="31">
        <v>0</v>
      </c>
    </row>
    <row r="36" spans="1:10" ht="15">
      <c r="A36" s="99" t="s">
        <v>190</v>
      </c>
      <c r="B36" s="28" t="s">
        <v>157</v>
      </c>
      <c r="C36" s="109"/>
      <c r="D36" s="31">
        <v>0</v>
      </c>
      <c r="E36" s="105">
        <v>0</v>
      </c>
      <c r="F36" s="33">
        <f t="shared" si="0"/>
        <v>0</v>
      </c>
      <c r="G36" s="18"/>
      <c r="H36" s="33">
        <v>0</v>
      </c>
      <c r="I36" s="104">
        <v>0</v>
      </c>
      <c r="J36" s="31">
        <v>0</v>
      </c>
    </row>
    <row r="37" spans="1:10" ht="15">
      <c r="A37" s="97" t="s">
        <v>191</v>
      </c>
      <c r="B37" s="29" t="s">
        <v>192</v>
      </c>
      <c r="C37" s="108"/>
      <c r="D37" s="33">
        <v>0</v>
      </c>
      <c r="E37" s="104">
        <v>0</v>
      </c>
      <c r="F37" s="33">
        <f t="shared" si="0"/>
        <v>0</v>
      </c>
      <c r="G37" s="17"/>
      <c r="H37" s="33">
        <v>0</v>
      </c>
      <c r="I37" s="104">
        <v>0</v>
      </c>
      <c r="J37" s="33">
        <v>0</v>
      </c>
    </row>
    <row r="38" spans="1:10" ht="15">
      <c r="A38" s="97" t="s">
        <v>143</v>
      </c>
      <c r="B38" s="29" t="s">
        <v>193</v>
      </c>
      <c r="C38" s="108">
        <v>17</v>
      </c>
      <c r="D38" s="33">
        <f>+D39+D40+D51+D56</f>
        <v>95571</v>
      </c>
      <c r="E38" s="104">
        <v>0</v>
      </c>
      <c r="F38" s="33">
        <f t="shared" si="0"/>
        <v>95571</v>
      </c>
      <c r="G38" s="18"/>
      <c r="H38" s="33">
        <v>84522</v>
      </c>
      <c r="I38" s="104">
        <v>0</v>
      </c>
      <c r="J38" s="33">
        <v>84522</v>
      </c>
    </row>
    <row r="39" spans="1:12" ht="15">
      <c r="A39" s="99" t="s">
        <v>194</v>
      </c>
      <c r="B39" s="28" t="s">
        <v>195</v>
      </c>
      <c r="C39" s="109"/>
      <c r="D39" s="31">
        <v>21000</v>
      </c>
      <c r="E39" s="105">
        <v>0</v>
      </c>
      <c r="F39" s="31">
        <f t="shared" si="0"/>
        <v>21000</v>
      </c>
      <c r="G39" s="17"/>
      <c r="H39" s="31">
        <v>21000</v>
      </c>
      <c r="I39" s="105">
        <v>0</v>
      </c>
      <c r="J39" s="31">
        <v>21000</v>
      </c>
      <c r="L39" s="224"/>
    </row>
    <row r="40" spans="1:10" ht="15">
      <c r="A40" s="99" t="s">
        <v>196</v>
      </c>
      <c r="B40" s="28" t="s">
        <v>197</v>
      </c>
      <c r="C40" s="109"/>
      <c r="D40" s="31">
        <v>24849</v>
      </c>
      <c r="E40" s="105">
        <v>0</v>
      </c>
      <c r="F40" s="31">
        <f t="shared" si="0"/>
        <v>24849</v>
      </c>
      <c r="G40" s="17"/>
      <c r="H40" s="31">
        <v>2093</v>
      </c>
      <c r="I40" s="105">
        <v>0</v>
      </c>
      <c r="J40" s="31">
        <v>2093</v>
      </c>
    </row>
    <row r="41" spans="1:10" ht="15">
      <c r="A41" s="99" t="s">
        <v>198</v>
      </c>
      <c r="B41" s="28" t="s">
        <v>199</v>
      </c>
      <c r="C41" s="109"/>
      <c r="D41" s="31">
        <v>0</v>
      </c>
      <c r="E41" s="105">
        <v>0</v>
      </c>
      <c r="F41" s="31">
        <f t="shared" si="0"/>
        <v>0</v>
      </c>
      <c r="G41" s="17"/>
      <c r="H41" s="31">
        <v>0</v>
      </c>
      <c r="I41" s="105">
        <v>0</v>
      </c>
      <c r="J41" s="31">
        <v>0</v>
      </c>
    </row>
    <row r="42" spans="1:10" ht="15">
      <c r="A42" s="99" t="s">
        <v>200</v>
      </c>
      <c r="B42" s="28" t="s">
        <v>201</v>
      </c>
      <c r="C42" s="109"/>
      <c r="D42" s="31">
        <v>0</v>
      </c>
      <c r="E42" s="105">
        <v>0</v>
      </c>
      <c r="F42" s="31">
        <f t="shared" si="0"/>
        <v>0</v>
      </c>
      <c r="G42" s="17"/>
      <c r="H42" s="31">
        <v>0</v>
      </c>
      <c r="I42" s="105">
        <v>0</v>
      </c>
      <c r="J42" s="31">
        <v>0</v>
      </c>
    </row>
    <row r="43" spans="1:10" ht="15">
      <c r="A43" s="99" t="s">
        <v>202</v>
      </c>
      <c r="B43" s="28" t="s">
        <v>203</v>
      </c>
      <c r="C43" s="109"/>
      <c r="D43" s="31">
        <v>5</v>
      </c>
      <c r="E43" s="105">
        <v>0</v>
      </c>
      <c r="F43" s="31">
        <f t="shared" si="0"/>
        <v>5</v>
      </c>
      <c r="G43" s="17"/>
      <c r="H43" s="31">
        <v>-29</v>
      </c>
      <c r="I43" s="105">
        <v>0</v>
      </c>
      <c r="J43" s="31">
        <v>-29</v>
      </c>
    </row>
    <row r="44" spans="1:10" ht="15">
      <c r="A44" s="118" t="s">
        <v>204</v>
      </c>
      <c r="B44" s="153" t="s">
        <v>205</v>
      </c>
      <c r="C44" s="109"/>
      <c r="D44" s="31">
        <v>22722</v>
      </c>
      <c r="E44" s="105">
        <v>0</v>
      </c>
      <c r="F44" s="31">
        <f t="shared" si="0"/>
        <v>22722</v>
      </c>
      <c r="G44" s="17"/>
      <c r="H44" s="31">
        <v>0</v>
      </c>
      <c r="I44" s="105">
        <v>0</v>
      </c>
      <c r="J44" s="31">
        <v>0</v>
      </c>
    </row>
    <row r="45" spans="1:10" ht="15">
      <c r="A45" s="99" t="s">
        <v>206</v>
      </c>
      <c r="B45" s="28" t="s">
        <v>350</v>
      </c>
      <c r="C45" s="109"/>
      <c r="D45" s="31">
        <v>0</v>
      </c>
      <c r="E45" s="105">
        <v>0</v>
      </c>
      <c r="F45" s="31">
        <f t="shared" si="0"/>
        <v>0</v>
      </c>
      <c r="G45" s="17"/>
      <c r="H45" s="31">
        <v>0</v>
      </c>
      <c r="I45" s="105">
        <v>0</v>
      </c>
      <c r="J45" s="31">
        <v>0</v>
      </c>
    </row>
    <row r="46" spans="1:10" ht="15">
      <c r="A46" s="99"/>
      <c r="B46" s="28" t="s">
        <v>351</v>
      </c>
      <c r="C46" s="109"/>
      <c r="D46" s="31"/>
      <c r="E46" s="105"/>
      <c r="F46" s="31"/>
      <c r="G46" s="17"/>
      <c r="H46" s="31"/>
      <c r="I46" s="105"/>
      <c r="J46" s="31"/>
    </row>
    <row r="47" spans="1:10" ht="15">
      <c r="A47" s="99" t="s">
        <v>207</v>
      </c>
      <c r="B47" s="28" t="s">
        <v>208</v>
      </c>
      <c r="C47" s="109"/>
      <c r="D47" s="31">
        <v>0</v>
      </c>
      <c r="E47" s="105">
        <v>0</v>
      </c>
      <c r="F47" s="31">
        <f t="shared" si="0"/>
        <v>0</v>
      </c>
      <c r="G47" s="17"/>
      <c r="H47" s="31">
        <v>0</v>
      </c>
      <c r="I47" s="105">
        <v>0</v>
      </c>
      <c r="J47" s="31">
        <v>0</v>
      </c>
    </row>
    <row r="48" spans="1:10" ht="15">
      <c r="A48" s="99" t="s">
        <v>209</v>
      </c>
      <c r="B48" s="28" t="s">
        <v>348</v>
      </c>
      <c r="C48" s="109"/>
      <c r="D48" s="31">
        <v>0</v>
      </c>
      <c r="E48" s="105">
        <v>0</v>
      </c>
      <c r="F48" s="31">
        <f t="shared" si="0"/>
        <v>0</v>
      </c>
      <c r="G48" s="17"/>
      <c r="H48" s="31">
        <v>0</v>
      </c>
      <c r="I48" s="105">
        <v>0</v>
      </c>
      <c r="J48" s="31">
        <v>0</v>
      </c>
    </row>
    <row r="49" spans="1:10" ht="15">
      <c r="A49" s="99"/>
      <c r="B49" s="28" t="s">
        <v>349</v>
      </c>
      <c r="C49" s="109"/>
      <c r="D49" s="31"/>
      <c r="E49" s="105"/>
      <c r="F49" s="31"/>
      <c r="G49" s="17"/>
      <c r="H49" s="31"/>
      <c r="I49" s="105"/>
      <c r="J49" s="31"/>
    </row>
    <row r="50" spans="1:10" ht="15">
      <c r="A50" s="99" t="s">
        <v>210</v>
      </c>
      <c r="B50" s="28" t="s">
        <v>211</v>
      </c>
      <c r="C50" s="109"/>
      <c r="D50" s="31">
        <v>2122</v>
      </c>
      <c r="E50" s="105">
        <v>0</v>
      </c>
      <c r="F50" s="31">
        <f t="shared" si="0"/>
        <v>2122</v>
      </c>
      <c r="G50" s="17"/>
      <c r="H50" s="31">
        <v>2122</v>
      </c>
      <c r="I50" s="105">
        <v>0</v>
      </c>
      <c r="J50" s="31">
        <v>2122</v>
      </c>
    </row>
    <row r="51" spans="1:10" ht="15">
      <c r="A51" s="99" t="s">
        <v>212</v>
      </c>
      <c r="B51" s="28" t="s">
        <v>213</v>
      </c>
      <c r="C51" s="109"/>
      <c r="D51" s="31">
        <f>SUM(D52:D55)</f>
        <v>38707</v>
      </c>
      <c r="E51" s="105">
        <v>0</v>
      </c>
      <c r="F51" s="31">
        <f aca="true" t="shared" si="1" ref="F51:F60">+E51+D51</f>
        <v>38707</v>
      </c>
      <c r="G51" s="17"/>
      <c r="H51" s="31">
        <v>26895</v>
      </c>
      <c r="I51" s="105">
        <v>0</v>
      </c>
      <c r="J51" s="31">
        <v>26895</v>
      </c>
    </row>
    <row r="52" spans="1:12" ht="15">
      <c r="A52" s="99" t="s">
        <v>214</v>
      </c>
      <c r="B52" s="28" t="s">
        <v>215</v>
      </c>
      <c r="C52" s="109"/>
      <c r="D52" s="31">
        <v>3286</v>
      </c>
      <c r="E52" s="105">
        <v>0</v>
      </c>
      <c r="F52" s="31">
        <f t="shared" si="1"/>
        <v>3286</v>
      </c>
      <c r="G52" s="17"/>
      <c r="H52" s="31">
        <v>1614</v>
      </c>
      <c r="I52" s="105">
        <v>0</v>
      </c>
      <c r="J52" s="31">
        <v>1614</v>
      </c>
      <c r="L52" s="224"/>
    </row>
    <row r="53" spans="1:10" ht="15">
      <c r="A53" s="99" t="s">
        <v>216</v>
      </c>
      <c r="B53" s="28" t="s">
        <v>217</v>
      </c>
      <c r="C53" s="109"/>
      <c r="D53" s="31">
        <v>0</v>
      </c>
      <c r="E53" s="105">
        <v>0</v>
      </c>
      <c r="F53" s="31">
        <f t="shared" si="1"/>
        <v>0</v>
      </c>
      <c r="G53" s="17"/>
      <c r="H53" s="31">
        <v>0</v>
      </c>
      <c r="I53" s="105">
        <v>0</v>
      </c>
      <c r="J53" s="31">
        <v>0</v>
      </c>
    </row>
    <row r="54" spans="1:10" ht="15">
      <c r="A54" s="99" t="s">
        <v>218</v>
      </c>
      <c r="B54" s="28" t="s">
        <v>219</v>
      </c>
      <c r="C54" s="109"/>
      <c r="D54" s="31">
        <v>35421</v>
      </c>
      <c r="E54" s="105">
        <v>0</v>
      </c>
      <c r="F54" s="31">
        <f t="shared" si="1"/>
        <v>35421</v>
      </c>
      <c r="G54" s="17"/>
      <c r="H54" s="31">
        <v>25281</v>
      </c>
      <c r="I54" s="105">
        <v>0</v>
      </c>
      <c r="J54" s="31">
        <v>25281</v>
      </c>
    </row>
    <row r="55" spans="1:10" ht="15">
      <c r="A55" s="99" t="s">
        <v>220</v>
      </c>
      <c r="B55" s="28" t="s">
        <v>221</v>
      </c>
      <c r="C55" s="109"/>
      <c r="D55" s="31">
        <v>0</v>
      </c>
      <c r="E55" s="105">
        <v>0</v>
      </c>
      <c r="F55" s="31">
        <f t="shared" si="1"/>
        <v>0</v>
      </c>
      <c r="G55" s="17"/>
      <c r="H55" s="31">
        <v>0</v>
      </c>
      <c r="I55" s="105">
        <v>0</v>
      </c>
      <c r="J55" s="31">
        <v>0</v>
      </c>
    </row>
    <row r="56" spans="1:10" ht="15">
      <c r="A56" s="99" t="s">
        <v>222</v>
      </c>
      <c r="B56" s="28" t="s">
        <v>223</v>
      </c>
      <c r="C56" s="109"/>
      <c r="D56" s="31">
        <f>+D57+D58</f>
        <v>11015</v>
      </c>
      <c r="E56" s="105">
        <v>0</v>
      </c>
      <c r="F56" s="31">
        <f t="shared" si="1"/>
        <v>11015</v>
      </c>
      <c r="G56" s="17"/>
      <c r="H56" s="31">
        <v>34534</v>
      </c>
      <c r="I56" s="105">
        <v>0</v>
      </c>
      <c r="J56" s="31">
        <v>34534</v>
      </c>
    </row>
    <row r="57" spans="1:10" ht="15">
      <c r="A57" s="99" t="s">
        <v>224</v>
      </c>
      <c r="B57" s="49" t="s">
        <v>225</v>
      </c>
      <c r="C57" s="109"/>
      <c r="D57" s="31">
        <v>0</v>
      </c>
      <c r="E57" s="105">
        <v>0</v>
      </c>
      <c r="F57" s="31">
        <f t="shared" si="1"/>
        <v>0</v>
      </c>
      <c r="G57" s="17"/>
      <c r="H57" s="31">
        <v>0</v>
      </c>
      <c r="I57" s="105">
        <v>0</v>
      </c>
      <c r="J57" s="31">
        <v>0</v>
      </c>
    </row>
    <row r="58" spans="1:10" s="5" customFormat="1" ht="15">
      <c r="A58" s="99" t="s">
        <v>226</v>
      </c>
      <c r="B58" s="49" t="s">
        <v>227</v>
      </c>
      <c r="C58" s="109"/>
      <c r="D58" s="31">
        <f>PL!D89</f>
        <v>11015</v>
      </c>
      <c r="E58" s="105">
        <v>0</v>
      </c>
      <c r="F58" s="31">
        <f t="shared" si="1"/>
        <v>11015</v>
      </c>
      <c r="G58" s="17"/>
      <c r="H58" s="31">
        <v>34534</v>
      </c>
      <c r="I58" s="105">
        <v>0</v>
      </c>
      <c r="J58" s="31">
        <v>34534</v>
      </c>
    </row>
    <row r="59" spans="1:10" ht="15">
      <c r="A59" s="99"/>
      <c r="B59" s="49"/>
      <c r="C59" s="109"/>
      <c r="D59" s="31"/>
      <c r="E59" s="105"/>
      <c r="F59" s="33"/>
      <c r="G59" s="17"/>
      <c r="H59" s="31"/>
      <c r="I59" s="105"/>
      <c r="J59" s="31"/>
    </row>
    <row r="60" spans="1:10" ht="15">
      <c r="A60" s="100"/>
      <c r="B60" s="101" t="s">
        <v>228</v>
      </c>
      <c r="C60" s="111"/>
      <c r="D60" s="103">
        <f>+D38+D28+D27+D20+D21+D14+D12+D15</f>
        <v>1305093</v>
      </c>
      <c r="E60" s="103">
        <f>+E38+E28+E27+E20+E21+E14+E12+E15</f>
        <v>269868</v>
      </c>
      <c r="F60" s="103">
        <f t="shared" si="1"/>
        <v>1574961</v>
      </c>
      <c r="G60" s="102"/>
      <c r="H60" s="103">
        <v>967424</v>
      </c>
      <c r="I60" s="103">
        <v>307606</v>
      </c>
      <c r="J60" s="103">
        <v>1275030</v>
      </c>
    </row>
    <row r="61" spans="6:10" ht="12.75">
      <c r="F61" s="221"/>
      <c r="J61" s="221"/>
    </row>
    <row r="62" ht="12.75">
      <c r="F62" s="221">
        <f>+Aktif!F53</f>
        <v>1574961</v>
      </c>
    </row>
    <row r="63" ht="12.75">
      <c r="F63" s="221">
        <f>+F60-F62</f>
        <v>0</v>
      </c>
    </row>
    <row r="64" ht="12.75">
      <c r="F64" s="221"/>
    </row>
  </sheetData>
  <sheetProtection/>
  <printOptions horizontalCentered="1"/>
  <pageMargins left="0.5905511811023623" right="0.1968503937007874" top="0.4724409448818898" bottom="0.4724409448818898" header="0.5118110236220472" footer="0.5118110236220472"/>
  <pageSetup fitToHeight="1" fitToWidth="1" horizontalDpi="300" verticalDpi="300" orientation="portrait" paperSize="9" scale="61" r:id="rId1"/>
  <headerFooter alignWithMargins="0">
    <oddFooter>&amp;C&amp;"Times New Roman,Normal"&amp;11 İlişikteki notlar bu finansal tabloların ayrılmaz bir parçasıdır.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70" zoomScaleNormal="70" zoomScalePageLayoutView="0" workbookViewId="0" topLeftCell="A1">
      <selection activeCell="A1" sqref="A1"/>
    </sheetView>
  </sheetViews>
  <sheetFormatPr defaultColWidth="8.00390625" defaultRowHeight="15"/>
  <cols>
    <col min="1" max="1" width="6.125" style="169" customWidth="1"/>
    <col min="2" max="2" width="51.625" style="169" customWidth="1"/>
    <col min="3" max="3" width="5.625" style="186" customWidth="1"/>
    <col min="4" max="4" width="12.25390625" style="169" customWidth="1"/>
    <col min="5" max="5" width="13.25390625" style="169" customWidth="1"/>
    <col min="6" max="6" width="13.50390625" style="169" bestFit="1" customWidth="1"/>
    <col min="7" max="7" width="2.25390625" style="169" customWidth="1"/>
    <col min="8" max="8" width="12.25390625" style="169" customWidth="1"/>
    <col min="9" max="9" width="14.125" style="169" customWidth="1"/>
    <col min="10" max="10" width="12.375" style="169" customWidth="1"/>
    <col min="11" max="11" width="8.00390625" style="169" customWidth="1"/>
    <col min="12" max="12" width="10.125" style="169" bestFit="1" customWidth="1"/>
    <col min="13" max="13" width="8.00390625" style="169" customWidth="1"/>
    <col min="14" max="14" width="9.125" style="169" bestFit="1" customWidth="1"/>
    <col min="15" max="16384" width="8.00390625" style="169" customWidth="1"/>
  </cols>
  <sheetData>
    <row r="1" spans="1:10" s="1" customFormat="1" ht="23.25">
      <c r="A1" s="58" t="s">
        <v>421</v>
      </c>
      <c r="B1" s="3"/>
      <c r="C1" s="51"/>
      <c r="D1" s="11"/>
      <c r="E1" s="11"/>
      <c r="F1" s="11"/>
      <c r="G1" s="11"/>
      <c r="H1" s="11"/>
      <c r="I1" s="11"/>
      <c r="J1" s="11"/>
    </row>
    <row r="2" spans="1:10" s="1" customFormat="1" ht="23.25">
      <c r="A2" s="58" t="s">
        <v>442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19.5">
      <c r="A3" s="59" t="s">
        <v>415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61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61"/>
      <c r="D5" s="10"/>
      <c r="E5" s="10"/>
      <c r="F5" s="10"/>
      <c r="G5" s="10"/>
      <c r="H5" s="10"/>
      <c r="I5" s="10"/>
      <c r="J5" s="10"/>
    </row>
    <row r="6" spans="1:10" s="15" customFormat="1" ht="15">
      <c r="A6" s="8"/>
      <c r="B6" s="8"/>
      <c r="C6" s="61"/>
      <c r="D6" s="10"/>
      <c r="E6" s="10"/>
      <c r="F6" s="10"/>
      <c r="G6" s="10"/>
      <c r="H6" s="10"/>
      <c r="I6" s="10"/>
      <c r="J6" s="10"/>
    </row>
    <row r="7" spans="1:10" s="15" customFormat="1" ht="15">
      <c r="A7" s="8"/>
      <c r="B7" s="8"/>
      <c r="C7" s="61"/>
      <c r="D7" s="10"/>
      <c r="E7" s="10"/>
      <c r="F7" s="10"/>
      <c r="G7" s="10"/>
      <c r="H7" s="10"/>
      <c r="I7" s="10"/>
      <c r="J7" s="10"/>
    </row>
    <row r="8" spans="1:10" s="15" customFormat="1" ht="15">
      <c r="A8" s="8"/>
      <c r="B8" s="8"/>
      <c r="C8" s="61"/>
      <c r="D8" s="10"/>
      <c r="E8" s="10"/>
      <c r="F8" s="10"/>
      <c r="G8" s="10"/>
      <c r="H8" s="10"/>
      <c r="I8" s="10"/>
      <c r="J8" s="10"/>
    </row>
    <row r="9" spans="1:11" s="4" customFormat="1" ht="15">
      <c r="A9" s="91"/>
      <c r="B9" s="170"/>
      <c r="C9" s="167"/>
      <c r="D9" s="106"/>
      <c r="E9" s="66" t="s">
        <v>434</v>
      </c>
      <c r="F9" s="106"/>
      <c r="G9" s="106"/>
      <c r="H9" s="106"/>
      <c r="I9" s="184" t="s">
        <v>346</v>
      </c>
      <c r="J9" s="106"/>
      <c r="K9" s="6"/>
    </row>
    <row r="10" spans="1:11" s="4" customFormat="1" ht="15">
      <c r="A10" s="96"/>
      <c r="B10" s="175" t="s">
        <v>0</v>
      </c>
      <c r="C10" s="116" t="s">
        <v>345</v>
      </c>
      <c r="D10" s="164"/>
      <c r="E10" s="271" t="s">
        <v>439</v>
      </c>
      <c r="F10" s="270"/>
      <c r="G10" s="183"/>
      <c r="H10" s="164"/>
      <c r="I10" s="272" t="s">
        <v>430</v>
      </c>
      <c r="J10" s="273"/>
      <c r="K10" s="6"/>
    </row>
    <row r="11" spans="1:10" s="4" customFormat="1" ht="15">
      <c r="A11" s="100"/>
      <c r="B11" s="171"/>
      <c r="C11" s="185"/>
      <c r="D11" s="113" t="s">
        <v>95</v>
      </c>
      <c r="E11" s="113" t="s">
        <v>96</v>
      </c>
      <c r="F11" s="113" t="s">
        <v>97</v>
      </c>
      <c r="G11" s="113"/>
      <c r="H11" s="113" t="s">
        <v>95</v>
      </c>
      <c r="I11" s="113" t="s">
        <v>96</v>
      </c>
      <c r="J11" s="113" t="s">
        <v>97</v>
      </c>
    </row>
    <row r="12" spans="1:10" s="4" customFormat="1" ht="15">
      <c r="A12" s="91"/>
      <c r="B12" s="170"/>
      <c r="C12" s="214"/>
      <c r="D12" s="215"/>
      <c r="E12" s="215"/>
      <c r="F12" s="215"/>
      <c r="G12" s="215"/>
      <c r="H12" s="215"/>
      <c r="I12" s="215"/>
      <c r="J12" s="215"/>
    </row>
    <row r="13" spans="1:10" s="168" customFormat="1" ht="15.75">
      <c r="A13" s="176" t="s">
        <v>98</v>
      </c>
      <c r="B13" s="226" t="s">
        <v>1</v>
      </c>
      <c r="C13" s="107"/>
      <c r="D13" s="216">
        <v>162799</v>
      </c>
      <c r="E13" s="216">
        <v>8430</v>
      </c>
      <c r="F13" s="216">
        <f>+E13+D13</f>
        <v>171229</v>
      </c>
      <c r="G13" s="216"/>
      <c r="H13" s="216">
        <v>0</v>
      </c>
      <c r="I13" s="216">
        <v>196765</v>
      </c>
      <c r="J13" s="216">
        <v>196765</v>
      </c>
    </row>
    <row r="14" spans="1:10" s="168" customFormat="1" ht="15.75">
      <c r="A14" s="176" t="s">
        <v>100</v>
      </c>
      <c r="B14" s="226" t="s">
        <v>2</v>
      </c>
      <c r="C14" s="107"/>
      <c r="D14" s="216">
        <v>676602</v>
      </c>
      <c r="E14" s="216">
        <v>321610</v>
      </c>
      <c r="F14" s="216">
        <f aca="true" t="shared" si="0" ref="F14:F35">+E14+D14</f>
        <v>998212</v>
      </c>
      <c r="G14" s="216"/>
      <c r="H14" s="216">
        <v>484201</v>
      </c>
      <c r="I14" s="216">
        <v>491034</v>
      </c>
      <c r="J14" s="216">
        <v>975235</v>
      </c>
    </row>
    <row r="15" spans="1:10" s="168" customFormat="1" ht="15.75">
      <c r="A15" s="176" t="s">
        <v>107</v>
      </c>
      <c r="B15" s="175" t="s">
        <v>3</v>
      </c>
      <c r="C15" s="107">
        <v>26.1</v>
      </c>
      <c r="D15" s="216">
        <v>104159</v>
      </c>
      <c r="E15" s="216">
        <v>1789107</v>
      </c>
      <c r="F15" s="216">
        <f t="shared" si="0"/>
        <v>1893266</v>
      </c>
      <c r="G15" s="216"/>
      <c r="H15" s="216">
        <v>115904</v>
      </c>
      <c r="I15" s="227">
        <v>1522069</v>
      </c>
      <c r="J15" s="216">
        <v>1637973</v>
      </c>
    </row>
    <row r="16" spans="1:10" s="168" customFormat="1" ht="15.75">
      <c r="A16" s="176" t="s">
        <v>109</v>
      </c>
      <c r="B16" s="175" t="s">
        <v>4</v>
      </c>
      <c r="C16" s="108">
        <v>26.2</v>
      </c>
      <c r="D16" s="216">
        <v>1899</v>
      </c>
      <c r="E16" s="216">
        <v>0</v>
      </c>
      <c r="F16" s="216">
        <f t="shared" si="0"/>
        <v>1899</v>
      </c>
      <c r="G16" s="216"/>
      <c r="H16" s="216">
        <v>1294</v>
      </c>
      <c r="I16" s="216">
        <v>0</v>
      </c>
      <c r="J16" s="216">
        <v>1294</v>
      </c>
    </row>
    <row r="17" spans="1:10" s="168" customFormat="1" ht="15.75">
      <c r="A17" s="176" t="s">
        <v>111</v>
      </c>
      <c r="B17" s="175" t="s">
        <v>5</v>
      </c>
      <c r="C17" s="108">
        <v>26.3</v>
      </c>
      <c r="D17" s="217">
        <f>SUM(D18:D19)</f>
        <v>861</v>
      </c>
      <c r="E17" s="217">
        <f>SUM(E18:E19)</f>
        <v>4873</v>
      </c>
      <c r="F17" s="216">
        <f t="shared" si="0"/>
        <v>5734</v>
      </c>
      <c r="G17" s="217"/>
      <c r="H17" s="217">
        <v>206</v>
      </c>
      <c r="I17" s="217">
        <v>6499</v>
      </c>
      <c r="J17" s="216">
        <v>6705</v>
      </c>
    </row>
    <row r="18" spans="1:10" s="168" customFormat="1" ht="15.75">
      <c r="A18" s="177" t="s">
        <v>323</v>
      </c>
      <c r="B18" s="178" t="s">
        <v>6</v>
      </c>
      <c r="C18" s="109"/>
      <c r="D18" s="218">
        <v>861</v>
      </c>
      <c r="E18" s="218">
        <v>4873</v>
      </c>
      <c r="F18" s="218">
        <f t="shared" si="0"/>
        <v>5734</v>
      </c>
      <c r="G18" s="218"/>
      <c r="H18" s="218">
        <v>206</v>
      </c>
      <c r="I18" s="228">
        <v>6499</v>
      </c>
      <c r="J18" s="218">
        <v>6705</v>
      </c>
    </row>
    <row r="19" spans="1:10" s="168" customFormat="1" ht="15.75">
      <c r="A19" s="177" t="s">
        <v>325</v>
      </c>
      <c r="B19" s="178" t="s">
        <v>7</v>
      </c>
      <c r="C19" s="109"/>
      <c r="D19" s="218">
        <v>0</v>
      </c>
      <c r="E19" s="218">
        <v>0</v>
      </c>
      <c r="F19" s="216">
        <f t="shared" si="0"/>
        <v>0</v>
      </c>
      <c r="G19" s="218"/>
      <c r="H19" s="218">
        <v>0</v>
      </c>
      <c r="I19" s="218">
        <v>0</v>
      </c>
      <c r="J19" s="216">
        <v>0</v>
      </c>
    </row>
    <row r="20" spans="1:14" s="168" customFormat="1" ht="15.75">
      <c r="A20" s="179" t="s">
        <v>8</v>
      </c>
      <c r="B20" s="178" t="s">
        <v>9</v>
      </c>
      <c r="C20" s="109"/>
      <c r="D20" s="218">
        <v>0</v>
      </c>
      <c r="E20" s="218">
        <v>0</v>
      </c>
      <c r="F20" s="216">
        <f t="shared" si="0"/>
        <v>0</v>
      </c>
      <c r="G20" s="218"/>
      <c r="H20" s="218">
        <v>0</v>
      </c>
      <c r="I20" s="218">
        <v>0</v>
      </c>
      <c r="J20" s="216">
        <v>0</v>
      </c>
      <c r="N20" s="230"/>
    </row>
    <row r="21" spans="1:10" s="168" customFormat="1" ht="15.75">
      <c r="A21" s="179" t="s">
        <v>10</v>
      </c>
      <c r="B21" s="178" t="s">
        <v>11</v>
      </c>
      <c r="C21" s="108"/>
      <c r="D21" s="218">
        <v>0</v>
      </c>
      <c r="E21" s="218">
        <v>0</v>
      </c>
      <c r="F21" s="216">
        <f t="shared" si="0"/>
        <v>0</v>
      </c>
      <c r="G21" s="218"/>
      <c r="H21" s="218">
        <v>0</v>
      </c>
      <c r="I21" s="218">
        <v>0</v>
      </c>
      <c r="J21" s="216">
        <v>0</v>
      </c>
    </row>
    <row r="22" spans="1:10" s="168" customFormat="1" ht="15.75">
      <c r="A22" s="179" t="s">
        <v>12</v>
      </c>
      <c r="B22" s="178" t="s">
        <v>13</v>
      </c>
      <c r="C22" s="110"/>
      <c r="D22" s="218">
        <v>0</v>
      </c>
      <c r="E22" s="218">
        <v>0</v>
      </c>
      <c r="F22" s="216">
        <f t="shared" si="0"/>
        <v>0</v>
      </c>
      <c r="G22" s="218"/>
      <c r="H22" s="218">
        <v>0</v>
      </c>
      <c r="I22" s="218">
        <v>0</v>
      </c>
      <c r="J22" s="216">
        <v>0</v>
      </c>
    </row>
    <row r="23" spans="1:10" s="168" customFormat="1" ht="15.75">
      <c r="A23" s="177" t="s">
        <v>14</v>
      </c>
      <c r="B23" s="178" t="s">
        <v>15</v>
      </c>
      <c r="C23" s="110"/>
      <c r="D23" s="218">
        <v>0</v>
      </c>
      <c r="E23" s="218">
        <v>0</v>
      </c>
      <c r="F23" s="216">
        <f t="shared" si="0"/>
        <v>0</v>
      </c>
      <c r="G23" s="218"/>
      <c r="H23" s="218">
        <v>0</v>
      </c>
      <c r="I23" s="218">
        <v>0</v>
      </c>
      <c r="J23" s="216">
        <v>0</v>
      </c>
    </row>
    <row r="24" spans="1:10" s="168" customFormat="1" ht="15.75">
      <c r="A24" s="176" t="s">
        <v>113</v>
      </c>
      <c r="B24" s="175" t="s">
        <v>16</v>
      </c>
      <c r="C24" s="110">
        <v>26.4</v>
      </c>
      <c r="D24" s="217">
        <f>+D25+D29</f>
        <v>133594</v>
      </c>
      <c r="E24" s="217">
        <f>+E25+E29</f>
        <v>199492</v>
      </c>
      <c r="F24" s="216">
        <f t="shared" si="0"/>
        <v>333086</v>
      </c>
      <c r="G24" s="217"/>
      <c r="H24" s="217">
        <v>62852</v>
      </c>
      <c r="I24" s="217">
        <v>63119</v>
      </c>
      <c r="J24" s="217">
        <v>125971</v>
      </c>
    </row>
    <row r="25" spans="1:10" s="168" customFormat="1" ht="15.75">
      <c r="A25" s="177" t="s">
        <v>114</v>
      </c>
      <c r="B25" s="178" t="s">
        <v>17</v>
      </c>
      <c r="C25" s="109"/>
      <c r="D25" s="219">
        <v>0</v>
      </c>
      <c r="E25" s="219">
        <v>0</v>
      </c>
      <c r="F25" s="216">
        <f t="shared" si="0"/>
        <v>0</v>
      </c>
      <c r="G25" s="219"/>
      <c r="H25" s="219">
        <v>0</v>
      </c>
      <c r="I25" s="219">
        <v>0</v>
      </c>
      <c r="J25" s="219">
        <v>0</v>
      </c>
    </row>
    <row r="26" spans="1:10" s="168" customFormat="1" ht="15.75">
      <c r="A26" s="177" t="s">
        <v>115</v>
      </c>
      <c r="B26" s="178" t="s">
        <v>18</v>
      </c>
      <c r="C26" s="109"/>
      <c r="D26" s="219">
        <v>0</v>
      </c>
      <c r="E26" s="219">
        <v>0</v>
      </c>
      <c r="F26" s="219">
        <f t="shared" si="0"/>
        <v>0</v>
      </c>
      <c r="G26" s="219"/>
      <c r="H26" s="219">
        <v>0</v>
      </c>
      <c r="I26" s="219">
        <v>0</v>
      </c>
      <c r="J26" s="219">
        <v>0</v>
      </c>
    </row>
    <row r="27" spans="1:10" s="168" customFormat="1" ht="15.75">
      <c r="A27" s="177" t="s">
        <v>116</v>
      </c>
      <c r="B27" s="178" t="s">
        <v>19</v>
      </c>
      <c r="C27" s="109"/>
      <c r="D27" s="219">
        <v>0</v>
      </c>
      <c r="E27" s="219">
        <v>0</v>
      </c>
      <c r="F27" s="219">
        <f t="shared" si="0"/>
        <v>0</v>
      </c>
      <c r="G27" s="219"/>
      <c r="H27" s="219">
        <v>0</v>
      </c>
      <c r="I27" s="219">
        <v>0</v>
      </c>
      <c r="J27" s="219">
        <v>0</v>
      </c>
    </row>
    <row r="28" spans="1:10" s="168" customFormat="1" ht="15.75">
      <c r="A28" s="177" t="s">
        <v>117</v>
      </c>
      <c r="B28" s="178" t="s">
        <v>20</v>
      </c>
      <c r="C28" s="108"/>
      <c r="D28" s="219">
        <v>0</v>
      </c>
      <c r="E28" s="219">
        <v>0</v>
      </c>
      <c r="F28" s="219">
        <f t="shared" si="0"/>
        <v>0</v>
      </c>
      <c r="G28" s="219"/>
      <c r="H28" s="219">
        <v>0</v>
      </c>
      <c r="I28" s="219">
        <v>0</v>
      </c>
      <c r="J28" s="219">
        <v>0</v>
      </c>
    </row>
    <row r="29" spans="1:10" s="168" customFormat="1" ht="15.75">
      <c r="A29" s="177" t="s">
        <v>119</v>
      </c>
      <c r="B29" s="178" t="s">
        <v>21</v>
      </c>
      <c r="C29" s="108"/>
      <c r="D29" s="219">
        <f>SUM(D30:D34)</f>
        <v>133594</v>
      </c>
      <c r="E29" s="219">
        <f>SUM(E30:E34)</f>
        <v>199492</v>
      </c>
      <c r="F29" s="219">
        <f t="shared" si="0"/>
        <v>333086</v>
      </c>
      <c r="G29" s="219"/>
      <c r="H29" s="219">
        <v>62852</v>
      </c>
      <c r="I29" s="219">
        <v>63119</v>
      </c>
      <c r="J29" s="219">
        <v>125971</v>
      </c>
    </row>
    <row r="30" spans="1:10" s="168" customFormat="1" ht="15.75">
      <c r="A30" s="179" t="s">
        <v>120</v>
      </c>
      <c r="B30" s="178" t="s">
        <v>22</v>
      </c>
      <c r="C30" s="109"/>
      <c r="D30" s="219">
        <v>32908</v>
      </c>
      <c r="E30" s="219">
        <v>32777</v>
      </c>
      <c r="F30" s="219">
        <f t="shared" si="0"/>
        <v>65685</v>
      </c>
      <c r="G30" s="219"/>
      <c r="H30" s="219">
        <v>3537</v>
      </c>
      <c r="I30" s="219">
        <v>3506</v>
      </c>
      <c r="J30" s="219">
        <v>7043</v>
      </c>
    </row>
    <row r="31" spans="1:10" s="168" customFormat="1" ht="15.75">
      <c r="A31" s="179" t="s">
        <v>121</v>
      </c>
      <c r="B31" s="178" t="s">
        <v>23</v>
      </c>
      <c r="C31" s="109"/>
      <c r="D31" s="219">
        <v>100686</v>
      </c>
      <c r="E31" s="219">
        <v>166715</v>
      </c>
      <c r="F31" s="219">
        <f t="shared" si="0"/>
        <v>267401</v>
      </c>
      <c r="G31" s="219"/>
      <c r="H31" s="219">
        <v>59315</v>
      </c>
      <c r="I31" s="219">
        <v>59613</v>
      </c>
      <c r="J31" s="219">
        <v>118928</v>
      </c>
    </row>
    <row r="32" spans="1:10" s="168" customFormat="1" ht="15.75">
      <c r="A32" s="179" t="s">
        <v>278</v>
      </c>
      <c r="B32" s="178" t="s">
        <v>24</v>
      </c>
      <c r="C32" s="109"/>
      <c r="D32" s="219">
        <v>0</v>
      </c>
      <c r="E32" s="219">
        <v>0</v>
      </c>
      <c r="F32" s="219">
        <f t="shared" si="0"/>
        <v>0</v>
      </c>
      <c r="G32" s="219"/>
      <c r="H32" s="219">
        <v>0</v>
      </c>
      <c r="I32" s="219">
        <v>0</v>
      </c>
      <c r="J32" s="219">
        <v>0</v>
      </c>
    </row>
    <row r="33" spans="1:10" s="168" customFormat="1" ht="15.75">
      <c r="A33" s="179" t="s">
        <v>280</v>
      </c>
      <c r="B33" s="178" t="s">
        <v>25</v>
      </c>
      <c r="C33" s="86"/>
      <c r="D33" s="219">
        <v>0</v>
      </c>
      <c r="E33" s="219">
        <v>0</v>
      </c>
      <c r="F33" s="219">
        <f t="shared" si="0"/>
        <v>0</v>
      </c>
      <c r="G33" s="219"/>
      <c r="H33" s="219">
        <v>0</v>
      </c>
      <c r="I33" s="219">
        <v>0</v>
      </c>
      <c r="J33" s="219">
        <v>0</v>
      </c>
    </row>
    <row r="34" spans="1:10" s="168" customFormat="1" ht="15.75">
      <c r="A34" s="179" t="s">
        <v>282</v>
      </c>
      <c r="B34" s="178" t="s">
        <v>150</v>
      </c>
      <c r="C34" s="108"/>
      <c r="D34" s="219">
        <v>0</v>
      </c>
      <c r="E34" s="219">
        <v>0</v>
      </c>
      <c r="F34" s="219">
        <f t="shared" si="0"/>
        <v>0</v>
      </c>
      <c r="G34" s="219"/>
      <c r="H34" s="219">
        <v>0</v>
      </c>
      <c r="I34" s="219">
        <v>0</v>
      </c>
      <c r="J34" s="219">
        <v>0</v>
      </c>
    </row>
    <row r="35" spans="1:10" s="168" customFormat="1" ht="15.75">
      <c r="A35" s="176" t="s">
        <v>124</v>
      </c>
      <c r="B35" s="175" t="s">
        <v>26</v>
      </c>
      <c r="C35" s="108"/>
      <c r="D35" s="216">
        <v>464705</v>
      </c>
      <c r="E35" s="216">
        <v>74722</v>
      </c>
      <c r="F35" s="216">
        <f t="shared" si="0"/>
        <v>539427</v>
      </c>
      <c r="G35" s="216"/>
      <c r="H35" s="216">
        <v>335474</v>
      </c>
      <c r="I35" s="216">
        <v>55953</v>
      </c>
      <c r="J35" s="216">
        <v>391427</v>
      </c>
    </row>
    <row r="36" spans="1:10" s="168" customFormat="1" ht="15.75">
      <c r="A36" s="180"/>
      <c r="B36" s="178"/>
      <c r="C36" s="109"/>
      <c r="D36" s="218"/>
      <c r="E36" s="218"/>
      <c r="F36" s="218"/>
      <c r="G36" s="218"/>
      <c r="H36" s="218"/>
      <c r="I36" s="218"/>
      <c r="J36" s="218"/>
    </row>
    <row r="37" spans="1:10" s="168" customFormat="1" ht="15.75">
      <c r="A37" s="181"/>
      <c r="B37" s="182" t="s">
        <v>27</v>
      </c>
      <c r="C37" s="185"/>
      <c r="D37" s="220">
        <f>+D13+D14+D15+D16+D17+D24+D35</f>
        <v>1544619</v>
      </c>
      <c r="E37" s="220">
        <f>+E13+E14+E15+E16+E17+E24+E35</f>
        <v>2398234</v>
      </c>
      <c r="F37" s="220">
        <f>+E37+D37</f>
        <v>3942853</v>
      </c>
      <c r="G37" s="220"/>
      <c r="H37" s="220">
        <v>999931</v>
      </c>
      <c r="I37" s="220">
        <v>2335439</v>
      </c>
      <c r="J37" s="220">
        <v>3335370</v>
      </c>
    </row>
    <row r="38" s="168" customFormat="1" ht="15.75">
      <c r="C38" s="152"/>
    </row>
    <row r="39" ht="15.75">
      <c r="C39" s="39"/>
    </row>
    <row r="40" ht="15.75">
      <c r="C40" s="40"/>
    </row>
    <row r="41" ht="15.75">
      <c r="C41" s="40"/>
    </row>
    <row r="42" ht="15.75">
      <c r="C42" s="40"/>
    </row>
    <row r="43" ht="15.75">
      <c r="C43" s="40"/>
    </row>
    <row r="44" ht="15.75">
      <c r="C44" s="40"/>
    </row>
    <row r="45" ht="15.75">
      <c r="C45" s="40"/>
    </row>
    <row r="46" ht="15.75">
      <c r="C46" s="40"/>
    </row>
    <row r="47" ht="15.75">
      <c r="C47" s="40"/>
    </row>
    <row r="48" ht="15.75">
      <c r="C48" s="40"/>
    </row>
    <row r="49" ht="15.75">
      <c r="C49" s="40"/>
    </row>
    <row r="50" ht="15.75">
      <c r="C50" s="40"/>
    </row>
    <row r="51" ht="15.75">
      <c r="C51" s="40"/>
    </row>
    <row r="52" ht="15.75">
      <c r="C52" s="40"/>
    </row>
    <row r="53" ht="15.75">
      <c r="C53" s="40"/>
    </row>
    <row r="54" ht="15.75">
      <c r="C54" s="40"/>
    </row>
    <row r="55" ht="15.75">
      <c r="C55" s="40"/>
    </row>
    <row r="56" ht="15.75">
      <c r="C56" s="40"/>
    </row>
    <row r="57" ht="15.75">
      <c r="C57" s="40"/>
    </row>
    <row r="58" ht="15.75">
      <c r="C58" s="40"/>
    </row>
    <row r="59" ht="15.75">
      <c r="C59" s="40"/>
    </row>
    <row r="60" ht="15.75">
      <c r="C60" s="40"/>
    </row>
    <row r="61" ht="15.75">
      <c r="C61" s="39"/>
    </row>
  </sheetData>
  <sheetProtection/>
  <printOptions horizontalCentered="1"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56" r:id="rId1"/>
  <headerFooter alignWithMargins="0">
    <oddFooter>&amp;C&amp;"Times New Roman,Normal"&amp;11  İlişikteki notlar bu finansal tabloların ayrılmaz bir parçasıdır.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15" customWidth="1"/>
    <col min="2" max="2" width="72.625" style="15" customWidth="1"/>
    <col min="3" max="3" width="6.50390625" style="53" customWidth="1"/>
    <col min="4" max="4" width="21.25390625" style="15" customWidth="1"/>
    <col min="5" max="5" width="3.625" style="15" customWidth="1"/>
    <col min="6" max="6" width="21.25390625" style="15" customWidth="1"/>
    <col min="7" max="7" width="3.625" style="15" customWidth="1"/>
    <col min="8" max="8" width="21.25390625" style="15" customWidth="1"/>
    <col min="9" max="9" width="3.625" style="15" customWidth="1"/>
    <col min="10" max="10" width="21.25390625" style="15" customWidth="1"/>
    <col min="11" max="16384" width="9.00390625" style="15" customWidth="1"/>
  </cols>
  <sheetData>
    <row r="1" ht="29.25">
      <c r="A1" s="276" t="s">
        <v>421</v>
      </c>
    </row>
    <row r="2" ht="29.25">
      <c r="A2" s="276" t="s">
        <v>438</v>
      </c>
    </row>
    <row r="3" ht="29.25">
      <c r="A3" s="276" t="s">
        <v>347</v>
      </c>
    </row>
    <row r="4" ht="24">
      <c r="A4" s="277" t="s">
        <v>416</v>
      </c>
    </row>
    <row r="5" ht="15">
      <c r="A5" s="278"/>
    </row>
    <row r="6" ht="15">
      <c r="A6" s="278"/>
    </row>
    <row r="7" ht="15">
      <c r="A7" s="278"/>
    </row>
    <row r="8" ht="15">
      <c r="A8" s="278"/>
    </row>
    <row r="10" spans="1:10" ht="28.5">
      <c r="A10" s="279"/>
      <c r="B10" s="280" t="s">
        <v>229</v>
      </c>
      <c r="C10" s="281"/>
      <c r="D10" s="120" t="s">
        <v>434</v>
      </c>
      <c r="E10" s="117"/>
      <c r="F10" s="120" t="s">
        <v>437</v>
      </c>
      <c r="G10" s="117"/>
      <c r="H10" s="120" t="s">
        <v>434</v>
      </c>
      <c r="I10" s="117"/>
      <c r="J10" s="120" t="s">
        <v>437</v>
      </c>
    </row>
    <row r="11" spans="1:10" ht="28.5">
      <c r="A11" s="100"/>
      <c r="B11" s="115"/>
      <c r="C11" s="111" t="s">
        <v>345</v>
      </c>
      <c r="D11" s="282" t="s">
        <v>435</v>
      </c>
      <c r="E11" s="119"/>
      <c r="F11" s="282" t="s">
        <v>432</v>
      </c>
      <c r="G11" s="119"/>
      <c r="H11" s="282" t="s">
        <v>436</v>
      </c>
      <c r="I11" s="119"/>
      <c r="J11" s="274" t="s">
        <v>433</v>
      </c>
    </row>
    <row r="12" spans="1:10" ht="15">
      <c r="A12" s="96"/>
      <c r="B12" s="283"/>
      <c r="C12" s="39"/>
      <c r="D12" s="121"/>
      <c r="E12" s="284"/>
      <c r="F12" s="121"/>
      <c r="G12" s="284"/>
      <c r="H12" s="121"/>
      <c r="I12" s="284"/>
      <c r="J12" s="121"/>
    </row>
    <row r="13" spans="1:10" s="268" customFormat="1" ht="15">
      <c r="A13" s="97" t="s">
        <v>98</v>
      </c>
      <c r="B13" s="56" t="s">
        <v>230</v>
      </c>
      <c r="C13" s="39">
        <v>18</v>
      </c>
      <c r="D13" s="21">
        <v>70531</v>
      </c>
      <c r="E13" s="54"/>
      <c r="F13" s="21">
        <v>32169</v>
      </c>
      <c r="G13" s="54"/>
      <c r="H13" s="21">
        <v>41183</v>
      </c>
      <c r="I13" s="54"/>
      <c r="J13" s="21">
        <v>20874</v>
      </c>
    </row>
    <row r="14" spans="1:11" ht="15">
      <c r="A14" s="99"/>
      <c r="B14" s="285" t="s">
        <v>374</v>
      </c>
      <c r="C14" s="39"/>
      <c r="D14" s="21">
        <v>70531</v>
      </c>
      <c r="E14" s="54"/>
      <c r="F14" s="21">
        <v>32169</v>
      </c>
      <c r="G14" s="54"/>
      <c r="H14" s="21">
        <v>41183</v>
      </c>
      <c r="I14" s="54"/>
      <c r="J14" s="21">
        <v>20874</v>
      </c>
      <c r="K14" s="268"/>
    </row>
    <row r="15" spans="1:11" ht="15.75">
      <c r="A15" s="286" t="s">
        <v>231</v>
      </c>
      <c r="B15" s="287" t="s">
        <v>375</v>
      </c>
      <c r="C15" s="40"/>
      <c r="D15" s="20">
        <v>60451</v>
      </c>
      <c r="E15" s="55"/>
      <c r="F15" s="20">
        <v>27767</v>
      </c>
      <c r="G15" s="55"/>
      <c r="H15" s="20">
        <v>32674</v>
      </c>
      <c r="I15" s="54"/>
      <c r="J15" s="20">
        <v>15892</v>
      </c>
      <c r="K15" s="268"/>
    </row>
    <row r="16" spans="1:11" ht="15.75">
      <c r="A16" s="286" t="s">
        <v>232</v>
      </c>
      <c r="B16" s="287" t="s">
        <v>376</v>
      </c>
      <c r="C16" s="40"/>
      <c r="D16" s="20">
        <v>32279</v>
      </c>
      <c r="E16" s="55"/>
      <c r="F16" s="20">
        <v>16982</v>
      </c>
      <c r="G16" s="55"/>
      <c r="H16" s="20">
        <v>14890</v>
      </c>
      <c r="I16" s="54"/>
      <c r="J16" s="20">
        <v>9020</v>
      </c>
      <c r="K16" s="268"/>
    </row>
    <row r="17" spans="1:11" ht="15.75">
      <c r="A17" s="286" t="s">
        <v>233</v>
      </c>
      <c r="B17" s="287" t="s">
        <v>150</v>
      </c>
      <c r="C17" s="40"/>
      <c r="D17" s="20">
        <v>28172</v>
      </c>
      <c r="E17" s="55"/>
      <c r="F17" s="20">
        <v>10785</v>
      </c>
      <c r="G17" s="55"/>
      <c r="H17" s="20">
        <v>17784</v>
      </c>
      <c r="I17" s="54"/>
      <c r="J17" s="20">
        <v>6872</v>
      </c>
      <c r="K17" s="268"/>
    </row>
    <row r="18" spans="1:11" ht="15.75">
      <c r="A18" s="286" t="s">
        <v>234</v>
      </c>
      <c r="B18" s="287" t="s">
        <v>377</v>
      </c>
      <c r="C18" s="40"/>
      <c r="D18" s="20">
        <v>10080</v>
      </c>
      <c r="E18" s="55"/>
      <c r="F18" s="20">
        <v>4402</v>
      </c>
      <c r="G18" s="55"/>
      <c r="H18" s="20">
        <v>8509</v>
      </c>
      <c r="I18" s="54"/>
      <c r="J18" s="20">
        <v>4982</v>
      </c>
      <c r="K18" s="268"/>
    </row>
    <row r="19" spans="1:11" ht="15.75">
      <c r="A19" s="286" t="s">
        <v>235</v>
      </c>
      <c r="B19" s="287" t="s">
        <v>376</v>
      </c>
      <c r="C19" s="40"/>
      <c r="D19" s="20">
        <v>7019</v>
      </c>
      <c r="E19" s="55"/>
      <c r="F19" s="20">
        <v>2640</v>
      </c>
      <c r="G19" s="55"/>
      <c r="H19" s="20">
        <v>5349</v>
      </c>
      <c r="I19" s="54"/>
      <c r="J19" s="20">
        <v>3085</v>
      </c>
      <c r="K19" s="268"/>
    </row>
    <row r="20" spans="1:11" ht="15.75">
      <c r="A20" s="286" t="s">
        <v>236</v>
      </c>
      <c r="B20" s="287" t="s">
        <v>150</v>
      </c>
      <c r="C20" s="40"/>
      <c r="D20" s="20">
        <v>3061</v>
      </c>
      <c r="E20" s="55"/>
      <c r="F20" s="20">
        <v>1762</v>
      </c>
      <c r="G20" s="55"/>
      <c r="H20" s="20">
        <v>3160</v>
      </c>
      <c r="I20" s="54"/>
      <c r="J20" s="20">
        <v>1897</v>
      </c>
      <c r="K20" s="268"/>
    </row>
    <row r="21" spans="1:10" s="268" customFormat="1" ht="15">
      <c r="A21" s="97" t="s">
        <v>100</v>
      </c>
      <c r="B21" s="288" t="s">
        <v>237</v>
      </c>
      <c r="C21" s="39">
        <v>19</v>
      </c>
      <c r="D21" s="21">
        <v>-15798</v>
      </c>
      <c r="E21" s="54"/>
      <c r="F21" s="21">
        <v>-8280</v>
      </c>
      <c r="G21" s="54"/>
      <c r="H21" s="21">
        <v>-11790</v>
      </c>
      <c r="I21" s="54"/>
      <c r="J21" s="21">
        <v>-6221</v>
      </c>
    </row>
    <row r="22" spans="1:10" s="268" customFormat="1" ht="15">
      <c r="A22" s="99" t="s">
        <v>101</v>
      </c>
      <c r="B22" s="289" t="s">
        <v>238</v>
      </c>
      <c r="D22" s="20">
        <v>-8782</v>
      </c>
      <c r="E22" s="55"/>
      <c r="F22" s="20">
        <v>-4316</v>
      </c>
      <c r="G22" s="55"/>
      <c r="H22" s="20">
        <v>-7036</v>
      </c>
      <c r="I22" s="54"/>
      <c r="J22" s="20">
        <v>-3634</v>
      </c>
    </row>
    <row r="23" spans="1:10" s="268" customFormat="1" ht="15">
      <c r="A23" s="99" t="s">
        <v>103</v>
      </c>
      <c r="B23" s="289" t="s">
        <v>239</v>
      </c>
      <c r="C23" s="40"/>
      <c r="D23" s="20">
        <v>-30</v>
      </c>
      <c r="E23" s="55"/>
      <c r="F23" s="20">
        <v>-15</v>
      </c>
      <c r="G23" s="55"/>
      <c r="H23" s="20">
        <v>-31</v>
      </c>
      <c r="I23" s="54"/>
      <c r="J23" s="20">
        <v>-1</v>
      </c>
    </row>
    <row r="24" spans="1:10" s="268" customFormat="1" ht="15">
      <c r="A24" s="99" t="s">
        <v>105</v>
      </c>
      <c r="B24" s="289" t="s">
        <v>240</v>
      </c>
      <c r="C24" s="40"/>
      <c r="D24" s="20">
        <v>0</v>
      </c>
      <c r="E24" s="55"/>
      <c r="F24" s="20">
        <v>0</v>
      </c>
      <c r="G24" s="55"/>
      <c r="H24" s="20">
        <v>0</v>
      </c>
      <c r="I24" s="54"/>
      <c r="J24" s="20">
        <v>0</v>
      </c>
    </row>
    <row r="25" spans="1:10" s="268" customFormat="1" ht="15">
      <c r="A25" s="99" t="s">
        <v>241</v>
      </c>
      <c r="B25" s="289" t="s">
        <v>242</v>
      </c>
      <c r="C25" s="40"/>
      <c r="D25" s="20">
        <v>-6711</v>
      </c>
      <c r="E25" s="55"/>
      <c r="F25" s="20">
        <v>-3684</v>
      </c>
      <c r="G25" s="55"/>
      <c r="H25" s="20">
        <v>-4716</v>
      </c>
      <c r="I25" s="54"/>
      <c r="J25" s="20">
        <v>-2579</v>
      </c>
    </row>
    <row r="26" spans="1:10" s="268" customFormat="1" ht="15">
      <c r="A26" s="99" t="s">
        <v>243</v>
      </c>
      <c r="B26" s="289" t="s">
        <v>150</v>
      </c>
      <c r="C26" s="40"/>
      <c r="D26" s="20">
        <v>-275</v>
      </c>
      <c r="E26" s="55"/>
      <c r="F26" s="20">
        <v>-265</v>
      </c>
      <c r="G26" s="55"/>
      <c r="H26" s="20">
        <v>-7</v>
      </c>
      <c r="I26" s="54"/>
      <c r="J26" s="20">
        <v>-7</v>
      </c>
    </row>
    <row r="27" spans="1:11" ht="15">
      <c r="A27" s="97" t="s">
        <v>107</v>
      </c>
      <c r="B27" s="288" t="s">
        <v>244</v>
      </c>
      <c r="C27" s="39">
        <v>20</v>
      </c>
      <c r="D27" s="21">
        <v>44463</v>
      </c>
      <c r="E27" s="54"/>
      <c r="F27" s="21">
        <v>16881</v>
      </c>
      <c r="G27" s="54"/>
      <c r="H27" s="21">
        <v>156150</v>
      </c>
      <c r="I27" s="54"/>
      <c r="J27" s="21">
        <v>58085</v>
      </c>
      <c r="K27" s="268"/>
    </row>
    <row r="28" spans="1:11" ht="15">
      <c r="A28" s="99" t="s">
        <v>163</v>
      </c>
      <c r="B28" s="57" t="s">
        <v>245</v>
      </c>
      <c r="C28" s="40"/>
      <c r="D28" s="20">
        <v>121</v>
      </c>
      <c r="E28" s="55"/>
      <c r="F28" s="20">
        <v>63</v>
      </c>
      <c r="G28" s="55"/>
      <c r="H28" s="20">
        <v>7267</v>
      </c>
      <c r="I28" s="54"/>
      <c r="J28" s="20">
        <v>3901</v>
      </c>
      <c r="K28" s="268"/>
    </row>
    <row r="29" spans="1:11" ht="15">
      <c r="A29" s="99" t="s">
        <v>164</v>
      </c>
      <c r="B29" s="57" t="s">
        <v>246</v>
      </c>
      <c r="C29" s="40"/>
      <c r="D29" s="20">
        <v>0</v>
      </c>
      <c r="E29" s="55"/>
      <c r="F29" s="20">
        <v>0</v>
      </c>
      <c r="G29" s="55"/>
      <c r="H29" s="20">
        <v>0</v>
      </c>
      <c r="I29" s="54"/>
      <c r="J29" s="20">
        <v>0</v>
      </c>
      <c r="K29" s="268"/>
    </row>
    <row r="30" spans="1:11" ht="15">
      <c r="A30" s="99" t="s">
        <v>165</v>
      </c>
      <c r="B30" s="57" t="s">
        <v>247</v>
      </c>
      <c r="C30" s="40"/>
      <c r="D30" s="20">
        <v>201</v>
      </c>
      <c r="E30" s="55"/>
      <c r="F30" s="20">
        <v>104</v>
      </c>
      <c r="G30" s="55"/>
      <c r="H30" s="20">
        <v>95</v>
      </c>
      <c r="I30" s="54"/>
      <c r="J30" s="20">
        <v>42</v>
      </c>
      <c r="K30" s="268"/>
    </row>
    <row r="31" spans="1:11" ht="15">
      <c r="A31" s="99" t="s">
        <v>248</v>
      </c>
      <c r="B31" s="57" t="s">
        <v>249</v>
      </c>
      <c r="C31" s="40"/>
      <c r="D31" s="20">
        <v>48</v>
      </c>
      <c r="E31" s="55"/>
      <c r="F31" s="20">
        <v>24</v>
      </c>
      <c r="G31" s="55"/>
      <c r="H31" s="20">
        <v>95</v>
      </c>
      <c r="I31" s="54"/>
      <c r="J31" s="20">
        <v>42</v>
      </c>
      <c r="K31" s="268"/>
    </row>
    <row r="32" spans="1:11" ht="15">
      <c r="A32" s="99" t="s">
        <v>250</v>
      </c>
      <c r="B32" s="57" t="s">
        <v>104</v>
      </c>
      <c r="C32" s="40"/>
      <c r="D32" s="20">
        <v>0</v>
      </c>
      <c r="E32" s="55"/>
      <c r="F32" s="20">
        <v>0</v>
      </c>
      <c r="G32" s="55"/>
      <c r="H32" s="20">
        <v>0</v>
      </c>
      <c r="I32" s="54"/>
      <c r="J32" s="20">
        <v>0</v>
      </c>
      <c r="K32" s="268"/>
    </row>
    <row r="33" spans="1:11" ht="15">
      <c r="A33" s="99" t="s">
        <v>251</v>
      </c>
      <c r="B33" s="57" t="s">
        <v>252</v>
      </c>
      <c r="C33" s="40"/>
      <c r="D33" s="20">
        <v>153</v>
      </c>
      <c r="E33" s="55"/>
      <c r="F33" s="20">
        <v>80</v>
      </c>
      <c r="G33" s="55"/>
      <c r="H33" s="20">
        <v>0</v>
      </c>
      <c r="I33" s="54"/>
      <c r="J33" s="20">
        <v>0</v>
      </c>
      <c r="K33" s="268"/>
    </row>
    <row r="34" spans="1:11" ht="15">
      <c r="A34" s="99" t="s">
        <v>253</v>
      </c>
      <c r="B34" s="57" t="s">
        <v>254</v>
      </c>
      <c r="C34" s="40"/>
      <c r="D34" s="20">
        <v>0</v>
      </c>
      <c r="E34" s="55"/>
      <c r="F34" s="20">
        <v>0</v>
      </c>
      <c r="G34" s="55"/>
      <c r="H34" s="20">
        <v>0</v>
      </c>
      <c r="I34" s="54"/>
      <c r="J34" s="20">
        <v>0</v>
      </c>
      <c r="K34" s="268"/>
    </row>
    <row r="35" spans="1:10" s="268" customFormat="1" ht="15">
      <c r="A35" s="99" t="s">
        <v>166</v>
      </c>
      <c r="B35" s="289" t="s">
        <v>255</v>
      </c>
      <c r="C35" s="40"/>
      <c r="D35" s="20">
        <v>0</v>
      </c>
      <c r="E35" s="55"/>
      <c r="F35" s="20">
        <v>0</v>
      </c>
      <c r="G35" s="55"/>
      <c r="H35" s="20">
        <v>0</v>
      </c>
      <c r="I35" s="54"/>
      <c r="J35" s="20">
        <v>0</v>
      </c>
    </row>
    <row r="36" spans="1:11" ht="15">
      <c r="A36" s="99" t="s">
        <v>256</v>
      </c>
      <c r="B36" s="57" t="s">
        <v>257</v>
      </c>
      <c r="C36" s="40"/>
      <c r="D36" s="20">
        <v>23840</v>
      </c>
      <c r="E36" s="55"/>
      <c r="F36" s="20">
        <v>8884</v>
      </c>
      <c r="G36" s="55"/>
      <c r="H36" s="20">
        <v>9640</v>
      </c>
      <c r="I36" s="54"/>
      <c r="J36" s="20">
        <v>5322</v>
      </c>
      <c r="K36" s="268"/>
    </row>
    <row r="37" spans="1:11" ht="15">
      <c r="A37" s="99" t="s">
        <v>258</v>
      </c>
      <c r="B37" s="57" t="s">
        <v>259</v>
      </c>
      <c r="C37" s="40"/>
      <c r="D37" s="20">
        <v>23840</v>
      </c>
      <c r="E37" s="55"/>
      <c r="F37" s="20">
        <v>8884</v>
      </c>
      <c r="G37" s="55"/>
      <c r="H37" s="20">
        <v>9600</v>
      </c>
      <c r="I37" s="54"/>
      <c r="J37" s="20">
        <v>5322</v>
      </c>
      <c r="K37" s="268"/>
    </row>
    <row r="38" spans="1:11" ht="15">
      <c r="A38" s="99" t="s">
        <v>260</v>
      </c>
      <c r="B38" s="57" t="s">
        <v>150</v>
      </c>
      <c r="C38" s="40"/>
      <c r="D38" s="20">
        <v>0</v>
      </c>
      <c r="E38" s="55"/>
      <c r="F38" s="20">
        <v>0</v>
      </c>
      <c r="G38" s="55"/>
      <c r="H38" s="20">
        <v>40</v>
      </c>
      <c r="I38" s="54"/>
      <c r="J38" s="20">
        <v>0</v>
      </c>
      <c r="K38" s="268"/>
    </row>
    <row r="39" spans="1:11" ht="15">
      <c r="A39" s="99" t="s">
        <v>261</v>
      </c>
      <c r="B39" s="57" t="s">
        <v>262</v>
      </c>
      <c r="C39" s="40"/>
      <c r="D39" s="20">
        <v>19825</v>
      </c>
      <c r="E39" s="55"/>
      <c r="F39" s="20">
        <v>7687</v>
      </c>
      <c r="G39" s="55"/>
      <c r="H39" s="20">
        <v>138759</v>
      </c>
      <c r="I39" s="54"/>
      <c r="J39" s="20">
        <v>48546</v>
      </c>
      <c r="K39" s="268"/>
    </row>
    <row r="40" spans="1:11" ht="15">
      <c r="A40" s="99" t="s">
        <v>263</v>
      </c>
      <c r="B40" s="57" t="s">
        <v>150</v>
      </c>
      <c r="C40" s="40"/>
      <c r="D40" s="20">
        <v>476</v>
      </c>
      <c r="E40" s="55"/>
      <c r="F40" s="20">
        <v>143</v>
      </c>
      <c r="G40" s="55"/>
      <c r="H40" s="20">
        <v>389</v>
      </c>
      <c r="I40" s="54"/>
      <c r="J40" s="20">
        <v>274</v>
      </c>
      <c r="K40" s="268"/>
    </row>
    <row r="41" spans="1:10" s="268" customFormat="1" ht="15">
      <c r="A41" s="290" t="s">
        <v>109</v>
      </c>
      <c r="B41" s="291" t="s">
        <v>264</v>
      </c>
      <c r="C41" s="292">
        <v>21</v>
      </c>
      <c r="D41" s="21">
        <v>-40428</v>
      </c>
      <c r="E41" s="54"/>
      <c r="F41" s="21">
        <v>-19527</v>
      </c>
      <c r="G41" s="54"/>
      <c r="H41" s="21">
        <v>-33413</v>
      </c>
      <c r="I41" s="54"/>
      <c r="J41" s="21">
        <v>-18544</v>
      </c>
    </row>
    <row r="42" spans="1:11" ht="15">
      <c r="A42" s="99" t="s">
        <v>168</v>
      </c>
      <c r="B42" s="57" t="s">
        <v>265</v>
      </c>
      <c r="C42" s="40"/>
      <c r="D42" s="20">
        <v>-39939</v>
      </c>
      <c r="E42" s="55"/>
      <c r="F42" s="20">
        <v>-19254</v>
      </c>
      <c r="G42" s="55"/>
      <c r="H42" s="20">
        <v>-33109</v>
      </c>
      <c r="I42" s="54"/>
      <c r="J42" s="20">
        <v>-18407</v>
      </c>
      <c r="K42" s="268"/>
    </row>
    <row r="43" spans="1:11" ht="15">
      <c r="A43" s="99" t="s">
        <v>170</v>
      </c>
      <c r="B43" s="289" t="s">
        <v>266</v>
      </c>
      <c r="C43" s="40"/>
      <c r="D43" s="20">
        <v>0</v>
      </c>
      <c r="E43" s="55"/>
      <c r="F43" s="20">
        <v>0</v>
      </c>
      <c r="G43" s="55"/>
      <c r="H43" s="20">
        <v>0</v>
      </c>
      <c r="I43" s="54"/>
      <c r="J43" s="20">
        <v>0</v>
      </c>
      <c r="K43" s="268"/>
    </row>
    <row r="44" spans="1:11" ht="15">
      <c r="A44" s="99" t="s">
        <v>172</v>
      </c>
      <c r="B44" s="57" t="s">
        <v>267</v>
      </c>
      <c r="C44" s="40"/>
      <c r="D44" s="20">
        <v>0</v>
      </c>
      <c r="E44" s="55"/>
      <c r="F44" s="20">
        <v>0</v>
      </c>
      <c r="G44" s="55"/>
      <c r="H44" s="20">
        <v>0</v>
      </c>
      <c r="I44" s="54"/>
      <c r="J44" s="20">
        <v>0</v>
      </c>
      <c r="K44" s="268"/>
    </row>
    <row r="45" spans="1:11" ht="15">
      <c r="A45" s="99" t="s">
        <v>268</v>
      </c>
      <c r="B45" s="289" t="s">
        <v>269</v>
      </c>
      <c r="C45" s="40"/>
      <c r="D45" s="20">
        <v>0</v>
      </c>
      <c r="E45" s="55"/>
      <c r="F45" s="20">
        <v>0</v>
      </c>
      <c r="G45" s="55"/>
      <c r="H45" s="20">
        <v>0</v>
      </c>
      <c r="I45" s="54"/>
      <c r="J45" s="20">
        <v>0</v>
      </c>
      <c r="K45" s="268"/>
    </row>
    <row r="46" spans="1:11" ht="15">
      <c r="A46" s="99" t="s">
        <v>270</v>
      </c>
      <c r="B46" s="293" t="s">
        <v>271</v>
      </c>
      <c r="C46" s="294"/>
      <c r="D46" s="20">
        <v>-1</v>
      </c>
      <c r="E46" s="55"/>
      <c r="F46" s="20">
        <v>0</v>
      </c>
      <c r="G46" s="55"/>
      <c r="H46" s="20">
        <v>0</v>
      </c>
      <c r="I46" s="54"/>
      <c r="J46" s="20">
        <v>0</v>
      </c>
      <c r="K46" s="268"/>
    </row>
    <row r="47" spans="1:11" ht="15">
      <c r="A47" s="99" t="s">
        <v>272</v>
      </c>
      <c r="B47" s="57" t="s">
        <v>273</v>
      </c>
      <c r="C47" s="40"/>
      <c r="D47" s="20">
        <v>-488</v>
      </c>
      <c r="E47" s="55"/>
      <c r="F47" s="20">
        <v>-273</v>
      </c>
      <c r="G47" s="55"/>
      <c r="H47" s="20">
        <v>-304</v>
      </c>
      <c r="I47" s="54"/>
      <c r="J47" s="20">
        <v>-137</v>
      </c>
      <c r="K47" s="268"/>
    </row>
    <row r="48" spans="1:10" s="268" customFormat="1" ht="15">
      <c r="A48" s="97" t="s">
        <v>111</v>
      </c>
      <c r="B48" s="288" t="s">
        <v>381</v>
      </c>
      <c r="C48" s="39">
        <v>22</v>
      </c>
      <c r="D48" s="21">
        <v>-1507</v>
      </c>
      <c r="E48" s="54"/>
      <c r="F48" s="21">
        <v>-219</v>
      </c>
      <c r="G48" s="54"/>
      <c r="H48" s="21">
        <v>-670</v>
      </c>
      <c r="I48" s="54"/>
      <c r="J48" s="21">
        <v>-497</v>
      </c>
    </row>
    <row r="49" spans="1:10" s="268" customFormat="1" ht="15">
      <c r="A49" s="97" t="s">
        <v>113</v>
      </c>
      <c r="B49" s="288" t="s">
        <v>274</v>
      </c>
      <c r="C49" s="39">
        <v>23</v>
      </c>
      <c r="D49" s="21">
        <v>-43476</v>
      </c>
      <c r="E49" s="54"/>
      <c r="F49" s="21">
        <v>-15987</v>
      </c>
      <c r="G49" s="54"/>
      <c r="H49" s="21">
        <v>-148101</v>
      </c>
      <c r="I49" s="54"/>
      <c r="J49" s="21">
        <v>-51304</v>
      </c>
    </row>
    <row r="50" spans="1:10" s="268" customFormat="1" ht="15">
      <c r="A50" s="99" t="s">
        <v>114</v>
      </c>
      <c r="B50" s="289" t="s">
        <v>275</v>
      </c>
      <c r="C50" s="40"/>
      <c r="D50" s="20">
        <v>0</v>
      </c>
      <c r="E50" s="55"/>
      <c r="F50" s="21">
        <v>0</v>
      </c>
      <c r="G50" s="55"/>
      <c r="H50" s="21">
        <v>0</v>
      </c>
      <c r="I50" s="54"/>
      <c r="J50" s="21">
        <v>0</v>
      </c>
    </row>
    <row r="51" spans="1:10" s="268" customFormat="1" ht="15">
      <c r="A51" s="118" t="s">
        <v>115</v>
      </c>
      <c r="B51" s="57" t="s">
        <v>28</v>
      </c>
      <c r="C51" s="40"/>
      <c r="D51" s="20">
        <v>0</v>
      </c>
      <c r="E51" s="55"/>
      <c r="F51" s="21">
        <v>0</v>
      </c>
      <c r="G51" s="55"/>
      <c r="H51" s="21">
        <v>0</v>
      </c>
      <c r="I51" s="54"/>
      <c r="J51" s="21">
        <v>0</v>
      </c>
    </row>
    <row r="52" spans="1:10" s="268" customFormat="1" ht="15">
      <c r="A52" s="118"/>
      <c r="B52" s="57" t="s">
        <v>29</v>
      </c>
      <c r="C52" s="40"/>
      <c r="D52" s="20"/>
      <c r="E52" s="55"/>
      <c r="F52" s="21"/>
      <c r="G52" s="55"/>
      <c r="H52" s="21"/>
      <c r="I52" s="54"/>
      <c r="J52" s="21">
        <v>0</v>
      </c>
    </row>
    <row r="53" spans="1:10" s="268" customFormat="1" ht="15">
      <c r="A53" s="118" t="s">
        <v>116</v>
      </c>
      <c r="B53" s="57" t="s">
        <v>252</v>
      </c>
      <c r="C53" s="40"/>
      <c r="D53" s="20">
        <v>0</v>
      </c>
      <c r="E53" s="55"/>
      <c r="F53" s="21">
        <v>0</v>
      </c>
      <c r="G53" s="55"/>
      <c r="H53" s="21">
        <v>0</v>
      </c>
      <c r="I53" s="54"/>
      <c r="J53" s="21">
        <v>0</v>
      </c>
    </row>
    <row r="54" spans="1:10" s="268" customFormat="1" ht="15">
      <c r="A54" s="118" t="s">
        <v>117</v>
      </c>
      <c r="B54" s="57" t="s">
        <v>254</v>
      </c>
      <c r="C54" s="40"/>
      <c r="D54" s="20">
        <v>0</v>
      </c>
      <c r="E54" s="55"/>
      <c r="F54" s="21">
        <v>0</v>
      </c>
      <c r="G54" s="55"/>
      <c r="H54" s="21">
        <v>0</v>
      </c>
      <c r="I54" s="54"/>
      <c r="J54" s="21">
        <v>0</v>
      </c>
    </row>
    <row r="55" spans="1:10" s="268" customFormat="1" ht="15">
      <c r="A55" s="99" t="s">
        <v>119</v>
      </c>
      <c r="B55" s="295" t="s">
        <v>276</v>
      </c>
      <c r="C55" s="296"/>
      <c r="D55" s="20">
        <v>0</v>
      </c>
      <c r="E55" s="55"/>
      <c r="F55" s="21">
        <v>0</v>
      </c>
      <c r="G55" s="55"/>
      <c r="H55" s="21">
        <v>0</v>
      </c>
      <c r="I55" s="54"/>
      <c r="J55" s="21">
        <v>0</v>
      </c>
    </row>
    <row r="56" spans="1:10" s="268" customFormat="1" ht="15">
      <c r="A56" s="99" t="s">
        <v>120</v>
      </c>
      <c r="B56" s="289" t="s">
        <v>277</v>
      </c>
      <c r="C56" s="40"/>
      <c r="D56" s="20">
        <v>0</v>
      </c>
      <c r="E56" s="55"/>
      <c r="F56" s="21">
        <v>0</v>
      </c>
      <c r="G56" s="55"/>
      <c r="H56" s="21">
        <v>0</v>
      </c>
      <c r="I56" s="54"/>
      <c r="J56" s="21">
        <v>0</v>
      </c>
    </row>
    <row r="57" spans="1:10" s="268" customFormat="1" ht="15">
      <c r="A57" s="99" t="s">
        <v>121</v>
      </c>
      <c r="B57" s="289" t="s">
        <v>354</v>
      </c>
      <c r="C57" s="40"/>
      <c r="D57" s="20">
        <v>0</v>
      </c>
      <c r="E57" s="55"/>
      <c r="F57" s="21">
        <v>0</v>
      </c>
      <c r="G57" s="55"/>
      <c r="H57" s="21">
        <v>0</v>
      </c>
      <c r="I57" s="54"/>
      <c r="J57" s="21">
        <v>0</v>
      </c>
    </row>
    <row r="58" spans="1:10" s="268" customFormat="1" ht="15">
      <c r="A58" s="99"/>
      <c r="B58" s="289" t="s">
        <v>355</v>
      </c>
      <c r="C58" s="40"/>
      <c r="D58" s="20"/>
      <c r="E58" s="55"/>
      <c r="F58" s="21">
        <v>0</v>
      </c>
      <c r="G58" s="55"/>
      <c r="H58" s="21"/>
      <c r="I58" s="54"/>
      <c r="J58" s="21">
        <v>0</v>
      </c>
    </row>
    <row r="59" spans="1:10" s="268" customFormat="1" ht="15">
      <c r="A59" s="99" t="s">
        <v>278</v>
      </c>
      <c r="B59" s="289" t="s">
        <v>279</v>
      </c>
      <c r="C59" s="40"/>
      <c r="D59" s="20">
        <v>0</v>
      </c>
      <c r="E59" s="55"/>
      <c r="F59" s="21">
        <v>0</v>
      </c>
      <c r="G59" s="55"/>
      <c r="H59" s="21">
        <v>0</v>
      </c>
      <c r="I59" s="54"/>
      <c r="J59" s="21">
        <v>0</v>
      </c>
    </row>
    <row r="60" spans="1:10" s="268" customFormat="1" ht="15">
      <c r="A60" s="99" t="s">
        <v>280</v>
      </c>
      <c r="B60" s="289" t="s">
        <v>281</v>
      </c>
      <c r="C60" s="40"/>
      <c r="D60" s="20">
        <v>0</v>
      </c>
      <c r="E60" s="55"/>
      <c r="F60" s="21">
        <v>0</v>
      </c>
      <c r="G60" s="55"/>
      <c r="H60" s="21">
        <v>0</v>
      </c>
      <c r="I60" s="54"/>
      <c r="J60" s="21">
        <v>0</v>
      </c>
    </row>
    <row r="61" spans="1:10" s="268" customFormat="1" ht="15">
      <c r="A61" s="99" t="s">
        <v>282</v>
      </c>
      <c r="B61" s="295" t="s">
        <v>283</v>
      </c>
      <c r="C61" s="296"/>
      <c r="D61" s="20">
        <v>0</v>
      </c>
      <c r="E61" s="55"/>
      <c r="F61" s="21">
        <v>0</v>
      </c>
      <c r="G61" s="55"/>
      <c r="H61" s="21">
        <v>0</v>
      </c>
      <c r="I61" s="54"/>
      <c r="J61" s="21">
        <v>0</v>
      </c>
    </row>
    <row r="62" spans="1:10" s="268" customFormat="1" ht="15">
      <c r="A62" s="118" t="s">
        <v>122</v>
      </c>
      <c r="B62" s="57" t="s">
        <v>284</v>
      </c>
      <c r="C62" s="40"/>
      <c r="D62" s="20">
        <v>-23923</v>
      </c>
      <c r="E62" s="55"/>
      <c r="F62" s="20">
        <v>-8071</v>
      </c>
      <c r="G62" s="55"/>
      <c r="H62" s="20">
        <v>-15907</v>
      </c>
      <c r="I62" s="54"/>
      <c r="J62" s="20">
        <v>-8921</v>
      </c>
    </row>
    <row r="63" spans="1:10" s="268" customFormat="1" ht="15">
      <c r="A63" s="118" t="s">
        <v>285</v>
      </c>
      <c r="B63" s="57" t="s">
        <v>286</v>
      </c>
      <c r="C63" s="40"/>
      <c r="D63" s="20">
        <v>-19459</v>
      </c>
      <c r="E63" s="55"/>
      <c r="F63" s="20">
        <v>-7822</v>
      </c>
      <c r="G63" s="55"/>
      <c r="H63" s="20">
        <v>-132104</v>
      </c>
      <c r="I63" s="54"/>
      <c r="J63" s="20">
        <v>-42359</v>
      </c>
    </row>
    <row r="64" spans="1:10" s="268" customFormat="1" ht="15">
      <c r="A64" s="118" t="s">
        <v>287</v>
      </c>
      <c r="B64" s="57" t="s">
        <v>123</v>
      </c>
      <c r="C64" s="40"/>
      <c r="D64" s="20">
        <v>-94</v>
      </c>
      <c r="E64" s="55"/>
      <c r="F64" s="20">
        <v>-94</v>
      </c>
      <c r="G64" s="55"/>
      <c r="H64" s="20">
        <v>-90</v>
      </c>
      <c r="I64" s="54"/>
      <c r="J64" s="20">
        <v>-24</v>
      </c>
    </row>
    <row r="65" spans="1:10" s="268" customFormat="1" ht="15">
      <c r="A65" s="98" t="s">
        <v>124</v>
      </c>
      <c r="B65" s="56" t="s">
        <v>288</v>
      </c>
      <c r="C65" s="39"/>
      <c r="D65" s="21">
        <v>13785</v>
      </c>
      <c r="E65" s="54"/>
      <c r="F65" s="21">
        <v>5037</v>
      </c>
      <c r="G65" s="54"/>
      <c r="H65" s="21">
        <v>3359</v>
      </c>
      <c r="I65" s="54"/>
      <c r="J65" s="21">
        <v>2393</v>
      </c>
    </row>
    <row r="66" spans="1:10" s="268" customFormat="1" ht="15">
      <c r="A66" s="97" t="s">
        <v>128</v>
      </c>
      <c r="B66" s="288" t="s">
        <v>365</v>
      </c>
      <c r="C66" s="39"/>
      <c r="D66" s="20">
        <v>0</v>
      </c>
      <c r="E66" s="55"/>
      <c r="F66" s="21">
        <v>0</v>
      </c>
      <c r="G66" s="55"/>
      <c r="H66" s="21">
        <v>0</v>
      </c>
      <c r="I66" s="54"/>
      <c r="J66" s="21">
        <v>0</v>
      </c>
    </row>
    <row r="67" spans="1:10" s="268" customFormat="1" ht="15">
      <c r="A67" s="97"/>
      <c r="B67" s="288" t="s">
        <v>366</v>
      </c>
      <c r="C67" s="39"/>
      <c r="D67" s="20"/>
      <c r="E67" s="55"/>
      <c r="F67" s="20">
        <v>0</v>
      </c>
      <c r="G67" s="55"/>
      <c r="H67" s="20"/>
      <c r="I67" s="54"/>
      <c r="J67" s="20"/>
    </row>
    <row r="68" spans="1:10" s="268" customFormat="1" ht="15">
      <c r="A68" s="97" t="s">
        <v>135</v>
      </c>
      <c r="B68" s="288" t="s">
        <v>289</v>
      </c>
      <c r="C68" s="39"/>
      <c r="D68" s="20">
        <v>0</v>
      </c>
      <c r="E68" s="55"/>
      <c r="F68" s="21">
        <v>0</v>
      </c>
      <c r="G68" s="55"/>
      <c r="H68" s="21">
        <v>0</v>
      </c>
      <c r="I68" s="54"/>
      <c r="J68" s="21">
        <v>0</v>
      </c>
    </row>
    <row r="69" spans="1:10" s="268" customFormat="1" ht="15">
      <c r="A69" s="97" t="s">
        <v>137</v>
      </c>
      <c r="B69" s="288" t="s">
        <v>290</v>
      </c>
      <c r="C69" s="39"/>
      <c r="D69" s="21">
        <v>13785</v>
      </c>
      <c r="E69" s="54"/>
      <c r="F69" s="21">
        <v>5037</v>
      </c>
      <c r="G69" s="54"/>
      <c r="H69" s="21">
        <v>3359</v>
      </c>
      <c r="I69" s="54"/>
      <c r="J69" s="21">
        <v>2393</v>
      </c>
    </row>
    <row r="70" spans="1:10" s="268" customFormat="1" ht="15">
      <c r="A70" s="297" t="s">
        <v>139</v>
      </c>
      <c r="B70" s="288" t="s">
        <v>291</v>
      </c>
      <c r="C70" s="39">
        <v>11</v>
      </c>
      <c r="D70" s="21">
        <v>-2770</v>
      </c>
      <c r="E70" s="54"/>
      <c r="F70" s="21">
        <v>-1016</v>
      </c>
      <c r="G70" s="54"/>
      <c r="H70" s="21">
        <v>-431</v>
      </c>
      <c r="I70" s="54"/>
      <c r="J70" s="21">
        <v>-243</v>
      </c>
    </row>
    <row r="71" spans="1:10" s="268" customFormat="1" ht="15">
      <c r="A71" s="298" t="s">
        <v>189</v>
      </c>
      <c r="B71" s="289" t="s">
        <v>292</v>
      </c>
      <c r="C71" s="40"/>
      <c r="D71" s="20">
        <v>-4532</v>
      </c>
      <c r="E71" s="55"/>
      <c r="F71" s="20">
        <v>-2253</v>
      </c>
      <c r="G71" s="55"/>
      <c r="H71" s="20">
        <v>-1956</v>
      </c>
      <c r="I71" s="54"/>
      <c r="J71" s="20">
        <v>-1562</v>
      </c>
    </row>
    <row r="72" spans="1:10" s="268" customFormat="1" ht="15">
      <c r="A72" s="298" t="s">
        <v>190</v>
      </c>
      <c r="B72" s="289" t="s">
        <v>382</v>
      </c>
      <c r="C72" s="40"/>
      <c r="D72" s="20">
        <v>0</v>
      </c>
      <c r="E72" s="55"/>
      <c r="F72" s="20">
        <v>0</v>
      </c>
      <c r="G72" s="55"/>
      <c r="H72" s="20">
        <v>0</v>
      </c>
      <c r="I72" s="54"/>
      <c r="J72" s="20">
        <v>0</v>
      </c>
    </row>
    <row r="73" spans="1:10" s="268" customFormat="1" ht="15">
      <c r="A73" s="298" t="s">
        <v>383</v>
      </c>
      <c r="B73" s="289" t="s">
        <v>384</v>
      </c>
      <c r="C73" s="40"/>
      <c r="D73" s="20">
        <v>1762</v>
      </c>
      <c r="E73" s="55"/>
      <c r="F73" s="20">
        <v>1237</v>
      </c>
      <c r="G73" s="55"/>
      <c r="H73" s="20">
        <v>1525</v>
      </c>
      <c r="I73" s="54"/>
      <c r="J73" s="20">
        <v>1319</v>
      </c>
    </row>
    <row r="74" spans="1:10" s="268" customFormat="1" ht="15">
      <c r="A74" s="97" t="s">
        <v>141</v>
      </c>
      <c r="B74" s="288" t="s">
        <v>385</v>
      </c>
      <c r="C74" s="39"/>
      <c r="D74" s="21">
        <v>11015</v>
      </c>
      <c r="E74" s="54"/>
      <c r="F74" s="21">
        <v>4021</v>
      </c>
      <c r="G74" s="54"/>
      <c r="H74" s="21">
        <v>2928</v>
      </c>
      <c r="I74" s="54"/>
      <c r="J74" s="21">
        <v>2150</v>
      </c>
    </row>
    <row r="75" spans="1:10" s="268" customFormat="1" ht="15">
      <c r="A75" s="97" t="s">
        <v>143</v>
      </c>
      <c r="B75" s="288" t="s">
        <v>386</v>
      </c>
      <c r="C75" s="39"/>
      <c r="D75" s="21">
        <v>0</v>
      </c>
      <c r="E75" s="54"/>
      <c r="F75" s="21">
        <v>0</v>
      </c>
      <c r="G75" s="54"/>
      <c r="H75" s="21">
        <v>0</v>
      </c>
      <c r="I75" s="54"/>
      <c r="J75" s="21">
        <v>0</v>
      </c>
    </row>
    <row r="76" spans="1:11" ht="15">
      <c r="A76" s="99" t="s">
        <v>194</v>
      </c>
      <c r="B76" s="289" t="s">
        <v>387</v>
      </c>
      <c r="C76" s="40"/>
      <c r="D76" s="20">
        <v>0</v>
      </c>
      <c r="E76" s="55"/>
      <c r="F76" s="20">
        <v>0</v>
      </c>
      <c r="G76" s="55"/>
      <c r="H76" s="20">
        <v>0</v>
      </c>
      <c r="I76" s="54"/>
      <c r="J76" s="20">
        <v>0</v>
      </c>
      <c r="K76" s="268"/>
    </row>
    <row r="77" spans="1:11" ht="15">
      <c r="A77" s="99" t="s">
        <v>196</v>
      </c>
      <c r="B77" s="289" t="s">
        <v>388</v>
      </c>
      <c r="C77" s="40"/>
      <c r="D77" s="20">
        <v>0</v>
      </c>
      <c r="E77" s="55"/>
      <c r="F77" s="20">
        <v>0</v>
      </c>
      <c r="G77" s="55"/>
      <c r="H77" s="20">
        <v>0</v>
      </c>
      <c r="I77" s="54"/>
      <c r="J77" s="20">
        <v>0</v>
      </c>
      <c r="K77" s="268"/>
    </row>
    <row r="78" spans="1:11" ht="15">
      <c r="A78" s="99" t="s">
        <v>212</v>
      </c>
      <c r="B78" s="289" t="s">
        <v>389</v>
      </c>
      <c r="C78" s="40"/>
      <c r="D78" s="20">
        <v>0</v>
      </c>
      <c r="E78" s="55"/>
      <c r="F78" s="20">
        <v>0</v>
      </c>
      <c r="G78" s="55"/>
      <c r="H78" s="20">
        <v>0</v>
      </c>
      <c r="I78" s="54"/>
      <c r="J78" s="20">
        <v>0</v>
      </c>
      <c r="K78" s="268"/>
    </row>
    <row r="79" spans="1:10" s="268" customFormat="1" ht="15">
      <c r="A79" s="97" t="s">
        <v>145</v>
      </c>
      <c r="B79" s="288" t="s">
        <v>390</v>
      </c>
      <c r="C79" s="39"/>
      <c r="D79" s="21">
        <v>0</v>
      </c>
      <c r="E79" s="54"/>
      <c r="F79" s="21">
        <v>0</v>
      </c>
      <c r="G79" s="54"/>
      <c r="H79" s="21">
        <v>0</v>
      </c>
      <c r="I79" s="54"/>
      <c r="J79" s="21">
        <v>0</v>
      </c>
    </row>
    <row r="80" spans="1:11" ht="15">
      <c r="A80" s="99" t="s">
        <v>147</v>
      </c>
      <c r="B80" s="289" t="s">
        <v>391</v>
      </c>
      <c r="C80" s="40"/>
      <c r="D80" s="20">
        <v>0</v>
      </c>
      <c r="E80" s="55"/>
      <c r="F80" s="20">
        <v>0</v>
      </c>
      <c r="G80" s="55"/>
      <c r="H80" s="20">
        <v>0</v>
      </c>
      <c r="I80" s="54"/>
      <c r="J80" s="20">
        <v>0</v>
      </c>
      <c r="K80" s="268"/>
    </row>
    <row r="81" spans="1:11" ht="15">
      <c r="A81" s="99" t="s">
        <v>149</v>
      </c>
      <c r="B81" s="289" t="s">
        <v>392</v>
      </c>
      <c r="C81" s="40"/>
      <c r="D81" s="20">
        <v>0</v>
      </c>
      <c r="E81" s="55"/>
      <c r="F81" s="20">
        <v>0</v>
      </c>
      <c r="G81" s="55"/>
      <c r="H81" s="20">
        <v>0</v>
      </c>
      <c r="I81" s="54"/>
      <c r="J81" s="20">
        <v>0</v>
      </c>
      <c r="K81" s="268"/>
    </row>
    <row r="82" spans="1:11" ht="15">
      <c r="A82" s="99" t="s">
        <v>393</v>
      </c>
      <c r="B82" s="289" t="s">
        <v>394</v>
      </c>
      <c r="C82" s="40"/>
      <c r="D82" s="20">
        <v>0</v>
      </c>
      <c r="E82" s="55"/>
      <c r="F82" s="20">
        <v>0</v>
      </c>
      <c r="G82" s="55"/>
      <c r="H82" s="20">
        <v>0</v>
      </c>
      <c r="I82" s="54"/>
      <c r="J82" s="20">
        <v>0</v>
      </c>
      <c r="K82" s="268"/>
    </row>
    <row r="83" spans="1:10" s="268" customFormat="1" ht="15">
      <c r="A83" s="97" t="s">
        <v>151</v>
      </c>
      <c r="B83" s="288" t="s">
        <v>395</v>
      </c>
      <c r="C83" s="39"/>
      <c r="D83" s="21">
        <v>0</v>
      </c>
      <c r="E83" s="54"/>
      <c r="F83" s="21">
        <v>0</v>
      </c>
      <c r="G83" s="54"/>
      <c r="H83" s="21">
        <v>0</v>
      </c>
      <c r="I83" s="54"/>
      <c r="J83" s="21">
        <v>0</v>
      </c>
    </row>
    <row r="84" spans="1:10" s="268" customFormat="1" ht="15">
      <c r="A84" s="97" t="s">
        <v>153</v>
      </c>
      <c r="B84" s="288" t="s">
        <v>396</v>
      </c>
      <c r="C84" s="39"/>
      <c r="D84" s="21">
        <v>0</v>
      </c>
      <c r="E84" s="54"/>
      <c r="F84" s="21">
        <v>0</v>
      </c>
      <c r="G84" s="54"/>
      <c r="H84" s="21">
        <v>0</v>
      </c>
      <c r="I84" s="54"/>
      <c r="J84" s="21">
        <v>0</v>
      </c>
    </row>
    <row r="85" spans="1:11" ht="15">
      <c r="A85" s="99" t="s">
        <v>154</v>
      </c>
      <c r="B85" s="289" t="s">
        <v>292</v>
      </c>
      <c r="C85" s="40"/>
      <c r="D85" s="20">
        <v>0</v>
      </c>
      <c r="E85" s="55"/>
      <c r="F85" s="20">
        <v>0</v>
      </c>
      <c r="G85" s="55"/>
      <c r="H85" s="20">
        <v>0</v>
      </c>
      <c r="I85" s="54"/>
      <c r="J85" s="20">
        <v>0</v>
      </c>
      <c r="K85" s="268"/>
    </row>
    <row r="86" spans="1:11" ht="15">
      <c r="A86" s="99" t="s">
        <v>156</v>
      </c>
      <c r="B86" s="289" t="s">
        <v>382</v>
      </c>
      <c r="C86" s="40"/>
      <c r="D86" s="20">
        <v>0</v>
      </c>
      <c r="E86" s="55"/>
      <c r="F86" s="20">
        <v>0</v>
      </c>
      <c r="G86" s="55"/>
      <c r="H86" s="20">
        <v>0</v>
      </c>
      <c r="I86" s="54"/>
      <c r="J86" s="20">
        <v>0</v>
      </c>
      <c r="K86" s="268"/>
    </row>
    <row r="87" spans="1:11" ht="15">
      <c r="A87" s="99" t="s">
        <v>397</v>
      </c>
      <c r="B87" s="289" t="s">
        <v>384</v>
      </c>
      <c r="C87" s="40"/>
      <c r="D87" s="20">
        <v>0</v>
      </c>
      <c r="E87" s="55"/>
      <c r="F87" s="20">
        <v>0</v>
      </c>
      <c r="G87" s="55"/>
      <c r="H87" s="20">
        <v>0</v>
      </c>
      <c r="I87" s="54"/>
      <c r="J87" s="20">
        <v>0</v>
      </c>
      <c r="K87" s="268"/>
    </row>
    <row r="88" spans="1:10" s="268" customFormat="1" ht="15">
      <c r="A88" s="97" t="s">
        <v>158</v>
      </c>
      <c r="B88" s="288" t="s">
        <v>398</v>
      </c>
      <c r="C88" s="39"/>
      <c r="D88" s="21">
        <v>0</v>
      </c>
      <c r="E88" s="54"/>
      <c r="F88" s="21">
        <v>0</v>
      </c>
      <c r="G88" s="54"/>
      <c r="H88" s="21">
        <v>0</v>
      </c>
      <c r="I88" s="54"/>
      <c r="J88" s="21">
        <v>0</v>
      </c>
    </row>
    <row r="89" spans="1:10" s="268" customFormat="1" ht="15">
      <c r="A89" s="97" t="s">
        <v>399</v>
      </c>
      <c r="B89" s="288" t="s">
        <v>400</v>
      </c>
      <c r="C89" s="39"/>
      <c r="D89" s="21">
        <v>11015</v>
      </c>
      <c r="E89" s="84"/>
      <c r="F89" s="21">
        <v>4021</v>
      </c>
      <c r="G89" s="84"/>
      <c r="H89" s="21">
        <v>2928</v>
      </c>
      <c r="I89" s="54"/>
      <c r="J89" s="21">
        <v>2150</v>
      </c>
    </row>
    <row r="90" spans="1:10" ht="15">
      <c r="A90" s="100"/>
      <c r="B90" s="115" t="s">
        <v>446</v>
      </c>
      <c r="C90" s="90">
        <v>24</v>
      </c>
      <c r="D90" s="299">
        <v>524.5238095238095</v>
      </c>
      <c r="E90" s="300"/>
      <c r="F90" s="301">
        <v>191.47619047619048</v>
      </c>
      <c r="G90" s="300"/>
      <c r="H90" s="301">
        <v>139.42857142857142</v>
      </c>
      <c r="I90" s="115"/>
      <c r="J90" s="275">
        <v>102.38095238095238</v>
      </c>
    </row>
    <row r="91" spans="4:10" ht="15">
      <c r="D91" s="250"/>
      <c r="F91" s="250"/>
      <c r="H91" s="250"/>
      <c r="J91" s="250"/>
    </row>
    <row r="92" spans="6:10" ht="15">
      <c r="F92" s="250"/>
      <c r="H92" s="250"/>
      <c r="J92" s="250"/>
    </row>
    <row r="93" spans="4:10" ht="15">
      <c r="D93" s="250"/>
      <c r="F93" s="250"/>
      <c r="H93" s="250"/>
      <c r="J93" s="250"/>
    </row>
  </sheetData>
  <sheetProtection/>
  <printOptions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44" r:id="rId1"/>
  <headerFooter alignWithMargins="0">
    <oddFooter>&amp;C&amp;"Times New Roman,Normal"&amp;11 İlişikteki notlar bu finansal tabloların ayrılmaz bir parçasıdır.
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8.00390625" defaultRowHeight="15"/>
  <cols>
    <col min="1" max="1" width="4.50390625" style="172" customWidth="1"/>
    <col min="2" max="2" width="81.125" style="172" customWidth="1"/>
    <col min="3" max="3" width="5.625" style="53" customWidth="1"/>
    <col min="4" max="4" width="22.625" style="15" customWidth="1"/>
    <col min="5" max="5" width="3.625" style="15" customWidth="1"/>
    <col min="6" max="6" width="22.625" style="15" customWidth="1"/>
    <col min="7" max="16384" width="8.00390625" style="172" customWidth="1"/>
  </cols>
  <sheetData>
    <row r="1" spans="1:10" s="1" customFormat="1" ht="23.25">
      <c r="A1" s="58" t="s">
        <v>421</v>
      </c>
      <c r="B1" s="3"/>
      <c r="C1" s="51"/>
      <c r="D1" s="11"/>
      <c r="E1" s="11"/>
      <c r="F1" s="11"/>
      <c r="G1" s="11"/>
      <c r="H1" s="11"/>
      <c r="I1" s="11"/>
      <c r="J1" s="11"/>
    </row>
    <row r="2" spans="1:10" s="1" customFormat="1" ht="23.25">
      <c r="A2" s="58" t="s">
        <v>438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23.25">
      <c r="A3" s="58" t="s">
        <v>46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" customFormat="1" ht="19.5">
      <c r="A4" s="59" t="s">
        <v>416</v>
      </c>
      <c r="B4" s="3"/>
      <c r="C4" s="53"/>
      <c r="D4" s="15"/>
      <c r="E4" s="15"/>
      <c r="F4" s="15"/>
      <c r="G4" s="11"/>
      <c r="H4" s="11"/>
      <c r="I4" s="11"/>
      <c r="J4" s="11"/>
    </row>
    <row r="5" spans="1:10" s="15" customFormat="1" ht="15">
      <c r="A5" s="8"/>
      <c r="B5" s="8"/>
      <c r="C5" s="53"/>
      <c r="G5" s="10"/>
      <c r="H5" s="10"/>
      <c r="I5" s="10"/>
      <c r="J5" s="10"/>
    </row>
    <row r="6" spans="1:10" s="15" customFormat="1" ht="15">
      <c r="A6" s="8"/>
      <c r="B6" s="8"/>
      <c r="C6" s="53"/>
      <c r="G6" s="10"/>
      <c r="H6" s="10"/>
      <c r="I6" s="10"/>
      <c r="J6" s="10"/>
    </row>
    <row r="7" spans="1:10" s="15" customFormat="1" ht="15">
      <c r="A7" s="8"/>
      <c r="B7" s="8"/>
      <c r="C7" s="53"/>
      <c r="G7" s="10"/>
      <c r="H7" s="10"/>
      <c r="I7" s="10"/>
      <c r="J7" s="10"/>
    </row>
    <row r="8" spans="1:10" s="15" customFormat="1" ht="15">
      <c r="A8" s="8"/>
      <c r="B8" s="8"/>
      <c r="C8" s="53"/>
      <c r="G8" s="10"/>
      <c r="H8" s="10"/>
      <c r="I8" s="10"/>
      <c r="J8" s="10"/>
    </row>
    <row r="10" spans="1:6" ht="28.5">
      <c r="A10" s="188"/>
      <c r="B10" s="200" t="s">
        <v>30</v>
      </c>
      <c r="C10" s="126"/>
      <c r="D10" s="120" t="str">
        <f>PL!D10</f>
        <v>Bağımsız İncelemeden Geçmiş</v>
      </c>
      <c r="E10" s="117"/>
      <c r="F10" s="120" t="str">
        <f>D10</f>
        <v>Bağımsız İncelemeden Geçmiş</v>
      </c>
    </row>
    <row r="11" spans="1:6" ht="24" customHeight="1">
      <c r="A11" s="198"/>
      <c r="B11" s="199"/>
      <c r="C11" s="111" t="s">
        <v>345</v>
      </c>
      <c r="D11" s="235" t="str">
        <f>PL!D11</f>
        <v>1 Ocak - 30 Haziran 2012</v>
      </c>
      <c r="E11" s="119"/>
      <c r="F11" s="246" t="str">
        <f>PL!H11</f>
        <v>1 Ocak - 30 Haziran 2011</v>
      </c>
    </row>
    <row r="12" spans="1:6" ht="15.75">
      <c r="A12" s="189"/>
      <c r="B12" s="173"/>
      <c r="C12" s="88"/>
      <c r="D12" s="20"/>
      <c r="E12" s="55"/>
      <c r="F12" s="20"/>
    </row>
    <row r="13" spans="1:6" ht="28.5">
      <c r="A13" s="190" t="s">
        <v>98</v>
      </c>
      <c r="B13" s="210" t="s">
        <v>31</v>
      </c>
      <c r="C13" s="88"/>
      <c r="D13" s="212">
        <f>SUM(D14:D15)</f>
        <v>41</v>
      </c>
      <c r="E13" s="213"/>
      <c r="F13" s="212">
        <v>0</v>
      </c>
    </row>
    <row r="14" spans="1:6" ht="15">
      <c r="A14" s="192" t="s">
        <v>231</v>
      </c>
      <c r="B14" s="193" t="s">
        <v>32</v>
      </c>
      <c r="C14" s="86"/>
      <c r="D14" s="21">
        <v>41</v>
      </c>
      <c r="E14" s="54"/>
      <c r="F14" s="212">
        <v>0</v>
      </c>
    </row>
    <row r="15" spans="1:6" s="174" customFormat="1" ht="15">
      <c r="A15" s="192" t="s">
        <v>234</v>
      </c>
      <c r="B15" s="193" t="s">
        <v>33</v>
      </c>
      <c r="C15" s="197"/>
      <c r="D15" s="20">
        <v>0</v>
      </c>
      <c r="E15" s="55"/>
      <c r="F15" s="20">
        <v>0</v>
      </c>
    </row>
    <row r="16" spans="1:6" s="174" customFormat="1" ht="15">
      <c r="A16" s="190" t="s">
        <v>100</v>
      </c>
      <c r="B16" s="191" t="s">
        <v>34</v>
      </c>
      <c r="C16" s="88"/>
      <c r="D16" s="21">
        <v>0</v>
      </c>
      <c r="E16" s="54"/>
      <c r="F16" s="21">
        <v>0</v>
      </c>
    </row>
    <row r="17" spans="1:6" s="174" customFormat="1" ht="15">
      <c r="A17" s="190" t="s">
        <v>107</v>
      </c>
      <c r="B17" s="191" t="s">
        <v>35</v>
      </c>
      <c r="C17" s="88"/>
      <c r="D17" s="21">
        <v>0</v>
      </c>
      <c r="E17" s="54"/>
      <c r="F17" s="21">
        <v>0</v>
      </c>
    </row>
    <row r="18" spans="1:6" s="174" customFormat="1" ht="15">
      <c r="A18" s="190" t="s">
        <v>109</v>
      </c>
      <c r="B18" s="191" t="s">
        <v>36</v>
      </c>
      <c r="C18" s="88"/>
      <c r="D18" s="21">
        <v>0</v>
      </c>
      <c r="E18" s="54"/>
      <c r="F18" s="21">
        <v>0</v>
      </c>
    </row>
    <row r="19" spans="1:6" s="174" customFormat="1" ht="29.25">
      <c r="A19" s="190" t="s">
        <v>111</v>
      </c>
      <c r="B19" s="191" t="s">
        <v>37</v>
      </c>
      <c r="C19" s="88"/>
      <c r="D19" s="212">
        <v>0</v>
      </c>
      <c r="E19" s="213"/>
      <c r="F19" s="212">
        <v>0</v>
      </c>
    </row>
    <row r="20" spans="1:6" ht="15">
      <c r="A20" s="192" t="s">
        <v>323</v>
      </c>
      <c r="B20" s="194" t="s">
        <v>38</v>
      </c>
      <c r="C20" s="86"/>
      <c r="D20" s="21">
        <v>0</v>
      </c>
      <c r="E20" s="54"/>
      <c r="F20" s="21">
        <v>0</v>
      </c>
    </row>
    <row r="21" spans="1:6" ht="15">
      <c r="A21" s="192" t="s">
        <v>325</v>
      </c>
      <c r="B21" s="194" t="s">
        <v>39</v>
      </c>
      <c r="C21" s="88"/>
      <c r="D21" s="20">
        <v>0</v>
      </c>
      <c r="E21" s="55"/>
      <c r="F21" s="20">
        <v>0</v>
      </c>
    </row>
    <row r="22" spans="1:6" ht="28.5">
      <c r="A22" s="190" t="s">
        <v>113</v>
      </c>
      <c r="B22" s="210" t="s">
        <v>40</v>
      </c>
      <c r="C22" s="88"/>
      <c r="D22" s="212">
        <v>0</v>
      </c>
      <c r="E22" s="213"/>
      <c r="F22" s="212">
        <v>0</v>
      </c>
    </row>
    <row r="23" spans="1:6" ht="15">
      <c r="A23" s="192" t="s">
        <v>114</v>
      </c>
      <c r="B23" s="194" t="s">
        <v>38</v>
      </c>
      <c r="C23" s="88"/>
      <c r="D23" s="20">
        <v>0</v>
      </c>
      <c r="E23" s="55"/>
      <c r="F23" s="20">
        <v>0</v>
      </c>
    </row>
    <row r="24" spans="1:6" ht="15">
      <c r="A24" s="192" t="s">
        <v>119</v>
      </c>
      <c r="B24" s="194" t="s">
        <v>39</v>
      </c>
      <c r="C24" s="88"/>
      <c r="D24" s="20">
        <v>0</v>
      </c>
      <c r="E24" s="55"/>
      <c r="F24" s="20">
        <v>0</v>
      </c>
    </row>
    <row r="25" spans="1:6" ht="29.25">
      <c r="A25" s="190" t="s">
        <v>124</v>
      </c>
      <c r="B25" s="211" t="s">
        <v>41</v>
      </c>
      <c r="C25" s="88"/>
      <c r="D25" s="212">
        <v>0</v>
      </c>
      <c r="E25" s="213"/>
      <c r="F25" s="212">
        <v>0</v>
      </c>
    </row>
    <row r="26" spans="1:6" ht="29.25">
      <c r="A26" s="190" t="s">
        <v>128</v>
      </c>
      <c r="B26" s="191" t="s">
        <v>42</v>
      </c>
      <c r="C26" s="88"/>
      <c r="D26" s="212">
        <v>0</v>
      </c>
      <c r="E26" s="213"/>
      <c r="F26" s="212">
        <v>0</v>
      </c>
    </row>
    <row r="27" spans="1:6" ht="15">
      <c r="A27" s="190" t="s">
        <v>135</v>
      </c>
      <c r="B27" s="191" t="s">
        <v>43</v>
      </c>
      <c r="C27" s="88"/>
      <c r="D27" s="21">
        <v>-7</v>
      </c>
      <c r="E27" s="54"/>
      <c r="F27" s="21">
        <v>0</v>
      </c>
    </row>
    <row r="28" spans="1:6" ht="15" customHeight="1">
      <c r="A28" s="190" t="s">
        <v>137</v>
      </c>
      <c r="B28" s="191" t="s">
        <v>44</v>
      </c>
      <c r="C28" s="88"/>
      <c r="D28" s="21">
        <f>SUM(D13,D16:D19,D22,D25:D27)</f>
        <v>34</v>
      </c>
      <c r="E28" s="54"/>
      <c r="F28" s="21">
        <v>0</v>
      </c>
    </row>
    <row r="29" spans="1:6" s="174" customFormat="1" ht="15">
      <c r="A29" s="190" t="s">
        <v>139</v>
      </c>
      <c r="B29" s="187" t="s">
        <v>49</v>
      </c>
      <c r="C29" s="88"/>
      <c r="D29" s="21">
        <v>0</v>
      </c>
      <c r="E29" s="55"/>
      <c r="F29" s="21">
        <v>0</v>
      </c>
    </row>
    <row r="30" spans="1:6" s="174" customFormat="1" ht="15">
      <c r="A30" s="201" t="s">
        <v>141</v>
      </c>
      <c r="B30" s="202" t="s">
        <v>45</v>
      </c>
      <c r="C30" s="185"/>
      <c r="D30" s="122">
        <f>+D28+D29</f>
        <v>34</v>
      </c>
      <c r="E30" s="196"/>
      <c r="F30" s="122">
        <f>+F28+F29</f>
        <v>0</v>
      </c>
    </row>
  </sheetData>
  <sheetProtection/>
  <printOptions horizontalCentered="1"/>
  <pageMargins left="0.5905511811023623" right="0.7480314960629921" top="0.5118110236220472" bottom="0.5118110236220472" header="0.5118110236220472" footer="0.5511811023622047"/>
  <pageSetup fitToHeight="1" fitToWidth="1" horizontalDpi="300" verticalDpi="300" orientation="portrait" paperSize="9" scale="58" r:id="rId1"/>
  <headerFooter alignWithMargins="0">
    <oddFooter>&amp;C&amp;"Times New Roman,Normal"&amp;11 İlişikteki notlar bu finansal tabloların ayrılmaz bir parçasıdır.
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="70" zoomScaleNormal="70" zoomScalePageLayoutView="0" workbookViewId="0" topLeftCell="A2">
      <pane ySplit="10" topLeftCell="A12" activePane="bottomLeft" state="frozen"/>
      <selection pane="topLeft" activeCell="A1" sqref="A1"/>
      <selection pane="bottomLeft" activeCell="D26" sqref="D26"/>
    </sheetView>
  </sheetViews>
  <sheetFormatPr defaultColWidth="9.00390625" defaultRowHeight="19.5" customHeight="1"/>
  <cols>
    <col min="1" max="1" width="6.25390625" style="24" customWidth="1"/>
    <col min="2" max="2" width="64.50390625" style="15" bestFit="1" customWidth="1"/>
    <col min="3" max="3" width="5.625" style="52" customWidth="1"/>
    <col min="4" max="4" width="10.125" style="15" bestFit="1" customWidth="1"/>
    <col min="5" max="5" width="20.125" style="15" bestFit="1" customWidth="1"/>
    <col min="6" max="6" width="13.75390625" style="15" bestFit="1" customWidth="1"/>
    <col min="7" max="7" width="13.125" style="15" bestFit="1" customWidth="1"/>
    <col min="8" max="8" width="12.625" style="15" bestFit="1" customWidth="1"/>
    <col min="9" max="9" width="9.75390625" style="15" customWidth="1"/>
    <col min="10" max="10" width="11.625" style="15" bestFit="1" customWidth="1"/>
    <col min="11" max="11" width="9.625" style="15" bestFit="1" customWidth="1"/>
    <col min="12" max="12" width="13.50390625" style="8" bestFit="1" customWidth="1"/>
    <col min="13" max="13" width="14.50390625" style="15" bestFit="1" customWidth="1"/>
    <col min="14" max="14" width="16.125" style="15" bestFit="1" customWidth="1"/>
    <col min="15" max="15" width="25.00390625" style="15" bestFit="1" customWidth="1"/>
    <col min="16" max="16" width="23.25390625" style="15" bestFit="1" customWidth="1"/>
    <col min="17" max="17" width="17.00390625" style="15" bestFit="1" customWidth="1"/>
    <col min="18" max="18" width="24.125" style="15" bestFit="1" customWidth="1"/>
    <col min="19" max="19" width="11.625" style="15" bestFit="1" customWidth="1"/>
    <col min="20" max="16384" width="9.00390625" style="15" customWidth="1"/>
  </cols>
  <sheetData>
    <row r="1" spans="1:3" ht="33">
      <c r="A1" s="64" t="s">
        <v>421</v>
      </c>
      <c r="C1" s="51"/>
    </row>
    <row r="2" spans="1:10" s="1" customFormat="1" ht="23.25">
      <c r="A2" s="58" t="s">
        <v>438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23.25">
      <c r="A3" s="58" t="s">
        <v>47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" customFormat="1" ht="19.5">
      <c r="A4" s="59" t="s">
        <v>415</v>
      </c>
      <c r="B4" s="3"/>
      <c r="C4" s="53"/>
      <c r="D4" s="15"/>
      <c r="E4" s="15"/>
      <c r="F4" s="15"/>
      <c r="G4" s="11"/>
      <c r="H4" s="11"/>
      <c r="I4" s="11"/>
      <c r="J4" s="11"/>
    </row>
    <row r="5" ht="15">
      <c r="C5" s="40"/>
    </row>
    <row r="6" ht="15">
      <c r="C6" s="40"/>
    </row>
    <row r="7" ht="15">
      <c r="C7" s="40"/>
    </row>
    <row r="8" spans="1:19" ht="15">
      <c r="A8" s="22"/>
      <c r="B8" s="8"/>
      <c r="C8" s="40"/>
      <c r="D8" s="8"/>
      <c r="E8" s="8"/>
      <c r="F8" s="8"/>
      <c r="G8" s="8"/>
      <c r="H8" s="8"/>
      <c r="I8" s="8"/>
      <c r="J8" s="8"/>
      <c r="K8" s="8"/>
      <c r="M8" s="8"/>
      <c r="N8" s="8"/>
      <c r="O8" s="8"/>
      <c r="P8" s="8"/>
      <c r="Q8" s="8"/>
      <c r="R8" s="8"/>
      <c r="S8" s="8"/>
    </row>
    <row r="9" spans="1:19" ht="15">
      <c r="A9" s="22"/>
      <c r="B9" s="32"/>
      <c r="C9" s="195"/>
      <c r="D9" s="8"/>
      <c r="E9" s="23"/>
      <c r="F9" s="23"/>
      <c r="G9" s="23"/>
      <c r="H9" s="12"/>
      <c r="I9" s="12"/>
      <c r="J9" s="12"/>
      <c r="K9" s="12"/>
      <c r="L9" s="245"/>
      <c r="M9" s="23"/>
      <c r="N9" s="12"/>
      <c r="O9" s="10"/>
      <c r="P9" s="23"/>
      <c r="Q9" s="23"/>
      <c r="R9" s="23"/>
      <c r="S9" s="8"/>
    </row>
    <row r="10" spans="1:19" ht="15.75" customHeight="1">
      <c r="A10" s="128"/>
      <c r="B10" s="125"/>
      <c r="C10" s="204"/>
      <c r="D10" s="126" t="s">
        <v>85</v>
      </c>
      <c r="E10" s="126" t="s">
        <v>86</v>
      </c>
      <c r="F10" s="126" t="s">
        <v>87</v>
      </c>
      <c r="G10" s="126" t="s">
        <v>87</v>
      </c>
      <c r="H10" s="126" t="s">
        <v>88</v>
      </c>
      <c r="I10" s="126" t="s">
        <v>89</v>
      </c>
      <c r="J10" s="126" t="s">
        <v>90</v>
      </c>
      <c r="K10" s="126" t="s">
        <v>123</v>
      </c>
      <c r="L10" s="126" t="s">
        <v>91</v>
      </c>
      <c r="M10" s="126" t="s">
        <v>92</v>
      </c>
      <c r="N10" s="126" t="s">
        <v>93</v>
      </c>
      <c r="O10" s="126" t="s">
        <v>301</v>
      </c>
      <c r="P10" s="126" t="s">
        <v>302</v>
      </c>
      <c r="Q10" s="126" t="s">
        <v>303</v>
      </c>
      <c r="R10" s="126" t="s">
        <v>304</v>
      </c>
      <c r="S10" s="126" t="s">
        <v>97</v>
      </c>
    </row>
    <row r="11" spans="1:19" ht="15" customHeight="1">
      <c r="A11" s="133"/>
      <c r="B11" s="134"/>
      <c r="C11" s="203" t="s">
        <v>345</v>
      </c>
      <c r="D11" s="135" t="s">
        <v>305</v>
      </c>
      <c r="E11" s="135" t="s">
        <v>306</v>
      </c>
      <c r="F11" s="135" t="s">
        <v>307</v>
      </c>
      <c r="G11" s="135" t="s">
        <v>308</v>
      </c>
      <c r="H11" s="135" t="s">
        <v>309</v>
      </c>
      <c r="I11" s="135" t="s">
        <v>310</v>
      </c>
      <c r="J11" s="135" t="s">
        <v>311</v>
      </c>
      <c r="K11" s="135" t="s">
        <v>312</v>
      </c>
      <c r="L11" s="135" t="s">
        <v>313</v>
      </c>
      <c r="M11" s="135" t="s">
        <v>313</v>
      </c>
      <c r="N11" s="135" t="s">
        <v>314</v>
      </c>
      <c r="O11" s="135" t="s">
        <v>315</v>
      </c>
      <c r="P11" s="135" t="s">
        <v>316</v>
      </c>
      <c r="Q11" s="135" t="s">
        <v>317</v>
      </c>
      <c r="R11" s="135" t="s">
        <v>318</v>
      </c>
      <c r="S11" s="135" t="s">
        <v>319</v>
      </c>
    </row>
    <row r="12" spans="1:20" ht="15.75" customHeight="1">
      <c r="A12" s="129"/>
      <c r="B12" s="261" t="s">
        <v>422</v>
      </c>
      <c r="C12" s="25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9"/>
    </row>
    <row r="13" spans="1:20" ht="15.75" customHeight="1">
      <c r="A13" s="129"/>
      <c r="B13" s="240" t="s">
        <v>436</v>
      </c>
      <c r="C13" s="86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8"/>
    </row>
    <row r="14" spans="1:20" ht="15.75" customHeight="1">
      <c r="A14" s="129"/>
      <c r="B14" s="258" t="s">
        <v>443</v>
      </c>
      <c r="C14" s="86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8"/>
    </row>
    <row r="15" spans="1:20" ht="15.75" customHeight="1">
      <c r="A15" s="129" t="s">
        <v>98</v>
      </c>
      <c r="B15" s="262" t="s">
        <v>423</v>
      </c>
      <c r="C15" s="89">
        <v>17</v>
      </c>
      <c r="D15" s="257">
        <v>21000</v>
      </c>
      <c r="E15" s="257">
        <v>2122</v>
      </c>
      <c r="F15" s="257">
        <v>0</v>
      </c>
      <c r="G15" s="257">
        <v>0</v>
      </c>
      <c r="H15" s="257">
        <v>1408</v>
      </c>
      <c r="I15" s="257">
        <v>0</v>
      </c>
      <c r="J15" s="257">
        <v>0</v>
      </c>
      <c r="K15" s="257">
        <v>0</v>
      </c>
      <c r="L15" s="257">
        <v>4139</v>
      </c>
      <c r="M15" s="257">
        <v>21348</v>
      </c>
      <c r="N15" s="257">
        <v>0</v>
      </c>
      <c r="O15" s="257">
        <v>0</v>
      </c>
      <c r="P15" s="257">
        <v>0</v>
      </c>
      <c r="Q15" s="257">
        <v>0</v>
      </c>
      <c r="R15" s="257">
        <v>0</v>
      </c>
      <c r="S15" s="263">
        <v>50017</v>
      </c>
      <c r="T15" s="8"/>
    </row>
    <row r="16" spans="1:20" ht="15.75" customHeight="1">
      <c r="A16" s="130" t="s">
        <v>100</v>
      </c>
      <c r="B16" s="30" t="s">
        <v>418</v>
      </c>
      <c r="C16" s="89"/>
      <c r="D16" s="257">
        <f aca="true" t="shared" si="0" ref="D16:I16">+D17+D18</f>
        <v>0</v>
      </c>
      <c r="E16" s="257">
        <f t="shared" si="0"/>
        <v>0</v>
      </c>
      <c r="F16" s="257">
        <f t="shared" si="0"/>
        <v>0</v>
      </c>
      <c r="G16" s="257">
        <f t="shared" si="0"/>
        <v>0</v>
      </c>
      <c r="H16" s="257">
        <f t="shared" si="0"/>
        <v>0</v>
      </c>
      <c r="I16" s="257">
        <f t="shared" si="0"/>
        <v>0</v>
      </c>
      <c r="J16" s="257">
        <f>+J17+J18</f>
        <v>0</v>
      </c>
      <c r="K16" s="257">
        <f aca="true" t="shared" si="1" ref="K16:R16">+K17+K18</f>
        <v>0</v>
      </c>
      <c r="L16" s="257">
        <f t="shared" si="1"/>
        <v>0</v>
      </c>
      <c r="M16" s="257">
        <f t="shared" si="1"/>
        <v>0</v>
      </c>
      <c r="N16" s="257">
        <f t="shared" si="1"/>
        <v>0</v>
      </c>
      <c r="O16" s="257">
        <f t="shared" si="1"/>
        <v>0</v>
      </c>
      <c r="P16" s="257">
        <f t="shared" si="1"/>
        <v>0</v>
      </c>
      <c r="Q16" s="257">
        <f t="shared" si="1"/>
        <v>0</v>
      </c>
      <c r="R16" s="257">
        <f t="shared" si="1"/>
        <v>0</v>
      </c>
      <c r="S16" s="127">
        <f>SUM(D16:R16)</f>
        <v>0</v>
      </c>
      <c r="T16" s="8"/>
    </row>
    <row r="17" spans="1:20" ht="15.75" customHeight="1">
      <c r="A17" s="131" t="s">
        <v>101</v>
      </c>
      <c r="B17" s="30" t="s">
        <v>424</v>
      </c>
      <c r="C17" s="89"/>
      <c r="D17" s="257">
        <v>0</v>
      </c>
      <c r="E17" s="257">
        <v>0</v>
      </c>
      <c r="F17" s="257">
        <v>0</v>
      </c>
      <c r="G17" s="257">
        <v>0</v>
      </c>
      <c r="H17" s="257">
        <v>0</v>
      </c>
      <c r="I17" s="257">
        <v>0</v>
      </c>
      <c r="J17" s="257">
        <v>0</v>
      </c>
      <c r="K17" s="257">
        <v>0</v>
      </c>
      <c r="L17" s="238">
        <v>0</v>
      </c>
      <c r="M17" s="238">
        <v>0</v>
      </c>
      <c r="N17" s="257">
        <v>0</v>
      </c>
      <c r="O17" s="257">
        <v>0</v>
      </c>
      <c r="P17" s="257">
        <v>0</v>
      </c>
      <c r="Q17" s="257">
        <v>0</v>
      </c>
      <c r="R17" s="257">
        <v>0</v>
      </c>
      <c r="S17" s="127">
        <f aca="true" t="shared" si="2" ref="S17:S41">SUM(D17:R17)</f>
        <v>0</v>
      </c>
      <c r="T17" s="8"/>
    </row>
    <row r="18" spans="1:20" ht="15.75" customHeight="1">
      <c r="A18" s="131" t="s">
        <v>103</v>
      </c>
      <c r="B18" s="30" t="s">
        <v>419</v>
      </c>
      <c r="C18" s="89"/>
      <c r="D18" s="238">
        <v>0</v>
      </c>
      <c r="E18" s="238">
        <v>0</v>
      </c>
      <c r="F18" s="238">
        <v>0</v>
      </c>
      <c r="G18" s="238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238">
        <v>0</v>
      </c>
      <c r="S18" s="127">
        <f t="shared" si="2"/>
        <v>0</v>
      </c>
      <c r="T18" s="8"/>
    </row>
    <row r="19" spans="1:20" ht="15.75" customHeight="1">
      <c r="A19" s="129" t="s">
        <v>107</v>
      </c>
      <c r="B19" s="256" t="s">
        <v>420</v>
      </c>
      <c r="C19" s="89"/>
      <c r="D19" s="257">
        <f>+D15+D16</f>
        <v>21000</v>
      </c>
      <c r="E19" s="257">
        <f aca="true" t="shared" si="3" ref="E19:R19">+E15+E16</f>
        <v>2122</v>
      </c>
      <c r="F19" s="257">
        <f t="shared" si="3"/>
        <v>0</v>
      </c>
      <c r="G19" s="257">
        <f t="shared" si="3"/>
        <v>0</v>
      </c>
      <c r="H19" s="257">
        <f t="shared" si="3"/>
        <v>1408</v>
      </c>
      <c r="I19" s="257">
        <f t="shared" si="3"/>
        <v>0</v>
      </c>
      <c r="J19" s="257">
        <f t="shared" si="3"/>
        <v>0</v>
      </c>
      <c r="K19" s="257">
        <f t="shared" si="3"/>
        <v>0</v>
      </c>
      <c r="L19" s="257">
        <f t="shared" si="3"/>
        <v>4139</v>
      </c>
      <c r="M19" s="257">
        <f t="shared" si="3"/>
        <v>21348</v>
      </c>
      <c r="N19" s="257">
        <f t="shared" si="3"/>
        <v>0</v>
      </c>
      <c r="O19" s="257">
        <f t="shared" si="3"/>
        <v>0</v>
      </c>
      <c r="P19" s="257">
        <f t="shared" si="3"/>
        <v>0</v>
      </c>
      <c r="Q19" s="257">
        <f t="shared" si="3"/>
        <v>0</v>
      </c>
      <c r="R19" s="257">
        <f t="shared" si="3"/>
        <v>0</v>
      </c>
      <c r="S19" s="263">
        <f t="shared" si="2"/>
        <v>50017</v>
      </c>
      <c r="T19" s="13"/>
    </row>
    <row r="20" spans="1:20" ht="15.75" customHeight="1">
      <c r="A20" s="132"/>
      <c r="B20" s="30" t="s">
        <v>320</v>
      </c>
      <c r="C20" s="89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127">
        <f t="shared" si="2"/>
        <v>0</v>
      </c>
      <c r="T20" s="8"/>
    </row>
    <row r="21" spans="1:20" ht="15.75" customHeight="1">
      <c r="A21" s="129" t="s">
        <v>109</v>
      </c>
      <c r="B21" s="30" t="s">
        <v>321</v>
      </c>
      <c r="C21" s="89"/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127">
        <f t="shared" si="2"/>
        <v>0</v>
      </c>
      <c r="T21" s="8"/>
    </row>
    <row r="22" spans="1:20" ht="15.75" customHeight="1">
      <c r="A22" s="129" t="s">
        <v>111</v>
      </c>
      <c r="B22" s="30" t="s">
        <v>322</v>
      </c>
      <c r="C22" s="86"/>
      <c r="D22" s="239">
        <v>0</v>
      </c>
      <c r="E22" s="238">
        <v>0</v>
      </c>
      <c r="F22" s="238">
        <v>0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127">
        <f t="shared" si="2"/>
        <v>0</v>
      </c>
      <c r="T22" s="8"/>
    </row>
    <row r="23" spans="1:20" ht="15.75" customHeight="1">
      <c r="A23" s="131" t="s">
        <v>323</v>
      </c>
      <c r="B23" s="30" t="s">
        <v>324</v>
      </c>
      <c r="C23" s="86"/>
      <c r="D23" s="239">
        <v>0</v>
      </c>
      <c r="E23" s="238">
        <v>0</v>
      </c>
      <c r="F23" s="238">
        <v>0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0</v>
      </c>
      <c r="N23" s="238">
        <v>0</v>
      </c>
      <c r="O23" s="238">
        <v>0</v>
      </c>
      <c r="P23" s="238">
        <v>0</v>
      </c>
      <c r="Q23" s="238">
        <v>0</v>
      </c>
      <c r="R23" s="238">
        <v>0</v>
      </c>
      <c r="S23" s="127">
        <f t="shared" si="2"/>
        <v>0</v>
      </c>
      <c r="T23" s="8"/>
    </row>
    <row r="24" spans="1:20" ht="15.75" customHeight="1">
      <c r="A24" s="131" t="s">
        <v>325</v>
      </c>
      <c r="B24" s="30" t="s">
        <v>326</v>
      </c>
      <c r="C24" s="88"/>
      <c r="D24" s="239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8">
        <v>0</v>
      </c>
      <c r="M24" s="238">
        <v>0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127">
        <f t="shared" si="2"/>
        <v>0</v>
      </c>
      <c r="T24" s="8"/>
    </row>
    <row r="25" spans="1:20" ht="15.75" customHeight="1">
      <c r="A25" s="129" t="s">
        <v>113</v>
      </c>
      <c r="B25" s="30" t="s">
        <v>203</v>
      </c>
      <c r="C25" s="88"/>
      <c r="D25" s="239">
        <v>0</v>
      </c>
      <c r="E25" s="238">
        <v>0</v>
      </c>
      <c r="F25" s="238">
        <v>0</v>
      </c>
      <c r="G25" s="238">
        <v>0</v>
      </c>
      <c r="H25" s="238">
        <v>0</v>
      </c>
      <c r="I25" s="238">
        <v>0</v>
      </c>
      <c r="J25" s="238">
        <v>0</v>
      </c>
      <c r="K25" s="238">
        <v>0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238">
        <v>0</v>
      </c>
      <c r="S25" s="127">
        <f t="shared" si="2"/>
        <v>0</v>
      </c>
      <c r="T25" s="8"/>
    </row>
    <row r="26" spans="1:20" ht="15.75" customHeight="1">
      <c r="A26" s="129" t="s">
        <v>124</v>
      </c>
      <c r="B26" s="30" t="s">
        <v>327</v>
      </c>
      <c r="C26" s="88"/>
      <c r="D26" s="239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127">
        <f t="shared" si="2"/>
        <v>0</v>
      </c>
      <c r="T26" s="8"/>
    </row>
    <row r="27" spans="1:20" ht="15.75" customHeight="1">
      <c r="A27" s="129" t="s">
        <v>128</v>
      </c>
      <c r="B27" s="8" t="s">
        <v>328</v>
      </c>
      <c r="C27" s="88"/>
      <c r="D27" s="239">
        <v>0</v>
      </c>
      <c r="E27" s="238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127">
        <f t="shared" si="2"/>
        <v>0</v>
      </c>
      <c r="T27" s="8"/>
    </row>
    <row r="28" spans="1:20" ht="15.75" customHeight="1">
      <c r="A28" s="129" t="s">
        <v>135</v>
      </c>
      <c r="B28" s="30" t="s">
        <v>203</v>
      </c>
      <c r="C28" s="88"/>
      <c r="D28" s="239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127">
        <f t="shared" si="2"/>
        <v>0</v>
      </c>
      <c r="T28" s="8"/>
    </row>
    <row r="29" spans="1:20" ht="15.75" customHeight="1">
      <c r="A29" s="129" t="s">
        <v>137</v>
      </c>
      <c r="B29" s="30" t="s">
        <v>329</v>
      </c>
      <c r="C29" s="88"/>
      <c r="D29" s="239">
        <v>0</v>
      </c>
      <c r="E29" s="238">
        <v>0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127">
        <f t="shared" si="2"/>
        <v>0</v>
      </c>
      <c r="T29" s="8"/>
    </row>
    <row r="30" spans="1:20" ht="15.75" customHeight="1">
      <c r="A30" s="129" t="s">
        <v>139</v>
      </c>
      <c r="B30" s="30" t="s">
        <v>330</v>
      </c>
      <c r="C30" s="88"/>
      <c r="D30" s="239">
        <v>0</v>
      </c>
      <c r="E30" s="238">
        <v>0</v>
      </c>
      <c r="F30" s="238">
        <v>0</v>
      </c>
      <c r="G30" s="238">
        <v>0</v>
      </c>
      <c r="H30" s="238">
        <v>0</v>
      </c>
      <c r="I30" s="238">
        <v>0</v>
      </c>
      <c r="J30" s="238">
        <v>0</v>
      </c>
      <c r="K30" s="238">
        <v>0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127">
        <f t="shared" si="2"/>
        <v>0</v>
      </c>
      <c r="T30" s="8"/>
    </row>
    <row r="31" spans="1:20" ht="15.75" customHeight="1">
      <c r="A31" s="129" t="s">
        <v>141</v>
      </c>
      <c r="B31" s="30" t="s">
        <v>331</v>
      </c>
      <c r="C31" s="86"/>
      <c r="D31" s="239">
        <v>0</v>
      </c>
      <c r="E31" s="238">
        <v>0</v>
      </c>
      <c r="F31" s="238">
        <v>0</v>
      </c>
      <c r="G31" s="238">
        <v>0</v>
      </c>
      <c r="H31" s="238">
        <v>0</v>
      </c>
      <c r="I31" s="238">
        <v>0</v>
      </c>
      <c r="J31" s="238">
        <v>0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127">
        <f t="shared" si="2"/>
        <v>0</v>
      </c>
      <c r="T31" s="8"/>
    </row>
    <row r="32" spans="1:20" ht="15.75" customHeight="1">
      <c r="A32" s="129" t="s">
        <v>143</v>
      </c>
      <c r="B32" s="30" t="s">
        <v>332</v>
      </c>
      <c r="C32" s="88"/>
      <c r="D32" s="239">
        <v>0</v>
      </c>
      <c r="E32" s="238">
        <v>0</v>
      </c>
      <c r="F32" s="238">
        <v>0</v>
      </c>
      <c r="G32" s="238">
        <v>0</v>
      </c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127">
        <f t="shared" si="2"/>
        <v>0</v>
      </c>
      <c r="T32" s="8"/>
    </row>
    <row r="33" spans="1:20" ht="15.75" customHeight="1">
      <c r="A33" s="129" t="s">
        <v>145</v>
      </c>
      <c r="B33" s="8" t="s">
        <v>333</v>
      </c>
      <c r="C33" s="88"/>
      <c r="D33" s="239">
        <v>0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127">
        <f t="shared" si="2"/>
        <v>0</v>
      </c>
      <c r="T33" s="8"/>
    </row>
    <row r="34" spans="1:20" ht="15.75" customHeight="1">
      <c r="A34" s="129" t="s">
        <v>151</v>
      </c>
      <c r="B34" s="255" t="s">
        <v>334</v>
      </c>
      <c r="C34" s="86"/>
      <c r="D34" s="239">
        <v>0</v>
      </c>
      <c r="E34" s="238">
        <v>0</v>
      </c>
      <c r="F34" s="238"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127">
        <f t="shared" si="2"/>
        <v>0</v>
      </c>
      <c r="T34" s="8"/>
    </row>
    <row r="35" spans="1:20" ht="15.75" customHeight="1">
      <c r="A35" s="130" t="s">
        <v>153</v>
      </c>
      <c r="B35" s="30" t="s">
        <v>335</v>
      </c>
      <c r="C35" s="86"/>
      <c r="D35" s="239">
        <v>0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127">
        <f t="shared" si="2"/>
        <v>0</v>
      </c>
      <c r="T35" s="8"/>
    </row>
    <row r="36" spans="1:20" ht="15.75" customHeight="1">
      <c r="A36" s="130" t="s">
        <v>158</v>
      </c>
      <c r="B36" s="30" t="s">
        <v>336</v>
      </c>
      <c r="C36" s="88"/>
      <c r="D36" s="239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238">
        <v>0</v>
      </c>
      <c r="P36" s="238">
        <v>0</v>
      </c>
      <c r="Q36" s="238">
        <v>0</v>
      </c>
      <c r="R36" s="238">
        <v>0</v>
      </c>
      <c r="S36" s="127">
        <f t="shared" si="2"/>
        <v>0</v>
      </c>
      <c r="T36" s="8"/>
    </row>
    <row r="37" spans="1:20" ht="15.75" customHeight="1">
      <c r="A37" s="130" t="s">
        <v>399</v>
      </c>
      <c r="B37" s="30" t="s">
        <v>337</v>
      </c>
      <c r="C37" s="88"/>
      <c r="D37" s="238">
        <v>0</v>
      </c>
      <c r="E37" s="238">
        <v>0</v>
      </c>
      <c r="F37" s="238">
        <v>0</v>
      </c>
      <c r="G37" s="238">
        <v>0</v>
      </c>
      <c r="H37" s="238">
        <v>0</v>
      </c>
      <c r="I37" s="238">
        <v>0</v>
      </c>
      <c r="J37" s="238">
        <v>0</v>
      </c>
      <c r="K37" s="238">
        <v>0</v>
      </c>
      <c r="L37" s="238">
        <f>PL!H89</f>
        <v>2928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127">
        <f t="shared" si="2"/>
        <v>2928</v>
      </c>
      <c r="T37" s="8"/>
    </row>
    <row r="38" spans="1:20" s="268" customFormat="1" ht="15.75" customHeight="1">
      <c r="A38" s="130" t="s">
        <v>425</v>
      </c>
      <c r="B38" s="256" t="s">
        <v>338</v>
      </c>
      <c r="C38" s="86"/>
      <c r="D38" s="257">
        <f>SUM(D39:D41)</f>
        <v>0</v>
      </c>
      <c r="E38" s="257">
        <f>SUM(E39:E41)</f>
        <v>0</v>
      </c>
      <c r="F38" s="257">
        <f>SUM(F39:F41)</f>
        <v>0</v>
      </c>
      <c r="G38" s="257">
        <f>SUM(G39:G41)</f>
        <v>0</v>
      </c>
      <c r="H38" s="238">
        <f>SUM(H39:H41)</f>
        <v>205</v>
      </c>
      <c r="I38" s="257">
        <f aca="true" t="shared" si="4" ref="I38:R38">SUM(I39:I41)</f>
        <v>0</v>
      </c>
      <c r="J38" s="238">
        <f t="shared" si="4"/>
        <v>3934</v>
      </c>
      <c r="K38" s="257">
        <f t="shared" si="4"/>
        <v>0</v>
      </c>
      <c r="L38" s="238">
        <v>-4139</v>
      </c>
      <c r="M38" s="238">
        <v>0</v>
      </c>
      <c r="N38" s="257">
        <f t="shared" si="4"/>
        <v>0</v>
      </c>
      <c r="O38" s="257">
        <f t="shared" si="4"/>
        <v>0</v>
      </c>
      <c r="P38" s="257">
        <f t="shared" si="4"/>
        <v>0</v>
      </c>
      <c r="Q38" s="257">
        <f t="shared" si="4"/>
        <v>0</v>
      </c>
      <c r="R38" s="257">
        <f t="shared" si="4"/>
        <v>0</v>
      </c>
      <c r="S38" s="263">
        <f t="shared" si="2"/>
        <v>0</v>
      </c>
      <c r="T38" s="13"/>
    </row>
    <row r="39" spans="1:20" ht="15.75" customHeight="1">
      <c r="A39" s="131" t="s">
        <v>426</v>
      </c>
      <c r="B39" s="30" t="s">
        <v>339</v>
      </c>
      <c r="C39" s="86"/>
      <c r="D39" s="238">
        <v>0</v>
      </c>
      <c r="E39" s="238">
        <v>0</v>
      </c>
      <c r="F39" s="238">
        <v>0</v>
      </c>
      <c r="G39" s="238">
        <v>0</v>
      </c>
      <c r="H39" s="238">
        <v>0</v>
      </c>
      <c r="I39" s="238">
        <v>0</v>
      </c>
      <c r="J39" s="238">
        <v>0</v>
      </c>
      <c r="K39" s="238">
        <v>0</v>
      </c>
      <c r="L39" s="238">
        <v>0</v>
      </c>
      <c r="M39" s="238">
        <v>0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127">
        <f t="shared" si="2"/>
        <v>0</v>
      </c>
      <c r="T39" s="8"/>
    </row>
    <row r="40" spans="1:20" ht="15.75" customHeight="1">
      <c r="A40" s="131" t="s">
        <v>427</v>
      </c>
      <c r="B40" s="30" t="s">
        <v>340</v>
      </c>
      <c r="C40" s="86"/>
      <c r="D40" s="238">
        <v>0</v>
      </c>
      <c r="E40" s="238">
        <v>0</v>
      </c>
      <c r="F40" s="238">
        <v>0</v>
      </c>
      <c r="G40" s="238">
        <v>0</v>
      </c>
      <c r="H40" s="238">
        <v>205</v>
      </c>
      <c r="I40" s="238">
        <v>0</v>
      </c>
      <c r="J40" s="238">
        <v>3934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127">
        <f t="shared" si="2"/>
        <v>4139</v>
      </c>
      <c r="T40" s="8"/>
    </row>
    <row r="41" spans="1:20" ht="15.75" customHeight="1">
      <c r="A41" s="131" t="s">
        <v>428</v>
      </c>
      <c r="B41" s="30" t="s">
        <v>150</v>
      </c>
      <c r="C41" s="86"/>
      <c r="D41" s="238">
        <v>0</v>
      </c>
      <c r="E41" s="238">
        <v>0</v>
      </c>
      <c r="F41" s="238">
        <v>0</v>
      </c>
      <c r="G41" s="238">
        <v>0</v>
      </c>
      <c r="H41" s="238">
        <v>0</v>
      </c>
      <c r="I41" s="238">
        <v>0</v>
      </c>
      <c r="J41" s="238">
        <v>0</v>
      </c>
      <c r="K41" s="238">
        <v>0</v>
      </c>
      <c r="L41" s="238">
        <v>-4139</v>
      </c>
      <c r="M41" s="238">
        <v>0</v>
      </c>
      <c r="N41" s="238">
        <v>0</v>
      </c>
      <c r="O41" s="238">
        <v>0</v>
      </c>
      <c r="P41" s="238">
        <v>0</v>
      </c>
      <c r="Q41" s="238">
        <v>0</v>
      </c>
      <c r="R41" s="238">
        <v>0</v>
      </c>
      <c r="S41" s="127">
        <f t="shared" si="2"/>
        <v>-4139</v>
      </c>
      <c r="T41" s="8"/>
    </row>
    <row r="42" spans="1:20" ht="15.75" customHeight="1">
      <c r="A42" s="131"/>
      <c r="B42" s="30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127"/>
      <c r="T42" s="8"/>
    </row>
    <row r="43" spans="1:20" ht="15.75" customHeight="1">
      <c r="A43" s="254"/>
      <c r="B43" s="253" t="s">
        <v>445</v>
      </c>
      <c r="C43" s="252"/>
      <c r="D43" s="251">
        <f>SUM(D18,D19,D20,D23:D36)</f>
        <v>21000</v>
      </c>
      <c r="E43" s="251">
        <f>SUM(E18,E19,E20,E23:E36)</f>
        <v>2122</v>
      </c>
      <c r="F43" s="251">
        <v>0</v>
      </c>
      <c r="G43" s="251">
        <v>0</v>
      </c>
      <c r="H43" s="251">
        <f>SUM(H18,H19,H20,H25:H38)</f>
        <v>1613</v>
      </c>
      <c r="I43" s="251">
        <v>0</v>
      </c>
      <c r="J43" s="251">
        <f>SUM(J18,J19,J20,J25:J38)</f>
        <v>3934</v>
      </c>
      <c r="K43" s="251">
        <v>0</v>
      </c>
      <c r="L43" s="251">
        <f>SUM(L18,L19,L20,L23:L38)</f>
        <v>2928</v>
      </c>
      <c r="M43" s="251">
        <f>SUM(M18,M19,M20,M23:M38)</f>
        <v>21348</v>
      </c>
      <c r="N43" s="251">
        <v>0</v>
      </c>
      <c r="O43" s="251">
        <v>0</v>
      </c>
      <c r="P43" s="251">
        <v>0</v>
      </c>
      <c r="Q43" s="251">
        <v>0</v>
      </c>
      <c r="R43" s="251">
        <v>0</v>
      </c>
      <c r="S43" s="251">
        <f>SUM(D43:R43)</f>
        <v>52945</v>
      </c>
      <c r="T43" s="8"/>
    </row>
    <row r="44" spans="1:20" ht="15.75" customHeight="1">
      <c r="A44" s="242"/>
      <c r="B44" s="243"/>
      <c r="C44" s="86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8"/>
    </row>
    <row r="45" spans="1:20" ht="15.75" customHeight="1">
      <c r="A45" s="242"/>
      <c r="B45" s="264" t="s">
        <v>429</v>
      </c>
      <c r="C45" s="86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8"/>
    </row>
    <row r="46" spans="1:20" ht="15.75" customHeight="1">
      <c r="A46" s="129"/>
      <c r="B46" s="240" t="s">
        <v>435</v>
      </c>
      <c r="C46" s="86"/>
      <c r="D46" s="238"/>
      <c r="E46" s="238"/>
      <c r="F46" s="238"/>
      <c r="G46" s="238"/>
      <c r="H46" s="238"/>
      <c r="I46" s="238"/>
      <c r="J46" s="238"/>
      <c r="K46" s="238"/>
      <c r="L46" s="239"/>
      <c r="M46" s="239"/>
      <c r="N46" s="238"/>
      <c r="O46" s="238"/>
      <c r="P46" s="238"/>
      <c r="Q46" s="239"/>
      <c r="R46" s="239"/>
      <c r="S46" s="127">
        <f aca="true" t="shared" si="5" ref="S46:S71">SUM(D46:R46)</f>
        <v>0</v>
      </c>
      <c r="T46" s="8"/>
    </row>
    <row r="47" spans="1:20" ht="15.75" customHeight="1">
      <c r="A47" s="129"/>
      <c r="B47" s="258" t="s">
        <v>443</v>
      </c>
      <c r="C47" s="86"/>
      <c r="D47" s="238"/>
      <c r="E47" s="238"/>
      <c r="F47" s="238"/>
      <c r="G47" s="238"/>
      <c r="H47" s="238"/>
      <c r="I47" s="238"/>
      <c r="J47" s="238"/>
      <c r="K47" s="238"/>
      <c r="L47" s="239"/>
      <c r="M47" s="239"/>
      <c r="N47" s="238"/>
      <c r="O47" s="238"/>
      <c r="P47" s="238"/>
      <c r="Q47" s="239"/>
      <c r="R47" s="239"/>
      <c r="S47" s="127"/>
      <c r="T47" s="8"/>
    </row>
    <row r="48" spans="1:20" ht="15.75" customHeight="1">
      <c r="A48" s="130" t="s">
        <v>98</v>
      </c>
      <c r="B48" s="256" t="s">
        <v>431</v>
      </c>
      <c r="C48" s="88">
        <v>17</v>
      </c>
      <c r="D48" s="257">
        <v>21000</v>
      </c>
      <c r="E48" s="257">
        <v>2122</v>
      </c>
      <c r="F48" s="257">
        <v>0</v>
      </c>
      <c r="G48" s="257">
        <v>0</v>
      </c>
      <c r="H48" s="257">
        <v>1614</v>
      </c>
      <c r="I48" s="257">
        <v>0</v>
      </c>
      <c r="J48" s="257">
        <v>25281</v>
      </c>
      <c r="K48" s="257">
        <v>0</v>
      </c>
      <c r="L48" s="257">
        <v>34534</v>
      </c>
      <c r="M48" s="257">
        <v>0</v>
      </c>
      <c r="N48" s="257">
        <v>-29</v>
      </c>
      <c r="O48" s="257">
        <v>0</v>
      </c>
      <c r="P48" s="257">
        <v>0</v>
      </c>
      <c r="Q48" s="257">
        <v>0</v>
      </c>
      <c r="R48" s="257">
        <v>0</v>
      </c>
      <c r="S48" s="257">
        <v>84522</v>
      </c>
      <c r="T48" s="8"/>
    </row>
    <row r="49" spans="1:20" ht="15.75" customHeight="1">
      <c r="A49" s="132"/>
      <c r="B49" s="30" t="s">
        <v>320</v>
      </c>
      <c r="C49" s="86"/>
      <c r="D49" s="238">
        <v>0</v>
      </c>
      <c r="E49" s="238">
        <v>0</v>
      </c>
      <c r="F49" s="238">
        <v>0</v>
      </c>
      <c r="G49" s="238">
        <v>0</v>
      </c>
      <c r="H49" s="238">
        <v>0</v>
      </c>
      <c r="I49" s="238">
        <v>0</v>
      </c>
      <c r="J49" s="238">
        <v>0</v>
      </c>
      <c r="K49" s="238">
        <v>0</v>
      </c>
      <c r="L49" s="238">
        <v>0</v>
      </c>
      <c r="M49" s="238">
        <v>0</v>
      </c>
      <c r="N49" s="238">
        <v>0</v>
      </c>
      <c r="O49" s="238">
        <v>0</v>
      </c>
      <c r="P49" s="238">
        <v>0</v>
      </c>
      <c r="Q49" s="238">
        <v>0</v>
      </c>
      <c r="R49" s="238">
        <v>0</v>
      </c>
      <c r="S49" s="127">
        <f t="shared" si="5"/>
        <v>0</v>
      </c>
      <c r="T49" s="8"/>
    </row>
    <row r="50" spans="1:20" ht="15.75" customHeight="1">
      <c r="A50" s="130" t="s">
        <v>100</v>
      </c>
      <c r="B50" s="30" t="s">
        <v>321</v>
      </c>
      <c r="C50" s="86"/>
      <c r="D50" s="238">
        <v>0</v>
      </c>
      <c r="E50" s="238">
        <v>0</v>
      </c>
      <c r="F50" s="238">
        <v>0</v>
      </c>
      <c r="G50" s="238">
        <v>0</v>
      </c>
      <c r="H50" s="238">
        <v>0</v>
      </c>
      <c r="I50" s="238">
        <v>0</v>
      </c>
      <c r="J50" s="238">
        <v>0</v>
      </c>
      <c r="K50" s="238">
        <v>0</v>
      </c>
      <c r="L50" s="238">
        <v>0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127">
        <f t="shared" si="5"/>
        <v>0</v>
      </c>
      <c r="T50" s="8"/>
    </row>
    <row r="51" spans="1:20" ht="15.75" customHeight="1">
      <c r="A51" s="129" t="s">
        <v>107</v>
      </c>
      <c r="B51" s="30" t="s">
        <v>322</v>
      </c>
      <c r="C51" s="86"/>
      <c r="D51" s="238">
        <v>0</v>
      </c>
      <c r="E51" s="238">
        <v>0</v>
      </c>
      <c r="F51" s="238">
        <v>0</v>
      </c>
      <c r="G51" s="238">
        <v>0</v>
      </c>
      <c r="H51" s="238">
        <v>0</v>
      </c>
      <c r="I51" s="238">
        <v>0</v>
      </c>
      <c r="J51" s="238">
        <v>0</v>
      </c>
      <c r="K51" s="238">
        <v>0</v>
      </c>
      <c r="L51" s="238">
        <v>0</v>
      </c>
      <c r="M51" s="238">
        <v>0</v>
      </c>
      <c r="N51" s="238">
        <v>0</v>
      </c>
      <c r="O51" s="238">
        <v>0</v>
      </c>
      <c r="P51" s="238">
        <v>0</v>
      </c>
      <c r="Q51" s="238">
        <v>0</v>
      </c>
      <c r="R51" s="238">
        <v>0</v>
      </c>
      <c r="S51" s="127">
        <f t="shared" si="5"/>
        <v>0</v>
      </c>
      <c r="T51" s="8"/>
    </row>
    <row r="52" spans="1:20" ht="15.75" customHeight="1">
      <c r="A52" s="131" t="s">
        <v>163</v>
      </c>
      <c r="B52" s="30" t="s">
        <v>324</v>
      </c>
      <c r="C52" s="88"/>
      <c r="D52" s="238">
        <v>0</v>
      </c>
      <c r="E52" s="238">
        <v>0</v>
      </c>
      <c r="F52" s="238">
        <v>0</v>
      </c>
      <c r="G52" s="238">
        <v>0</v>
      </c>
      <c r="H52" s="238">
        <v>0</v>
      </c>
      <c r="I52" s="238">
        <v>0</v>
      </c>
      <c r="J52" s="238">
        <v>0</v>
      </c>
      <c r="K52" s="238">
        <v>0</v>
      </c>
      <c r="L52" s="238">
        <v>0</v>
      </c>
      <c r="M52" s="238">
        <v>0</v>
      </c>
      <c r="N52" s="238">
        <v>0</v>
      </c>
      <c r="O52" s="238">
        <v>0</v>
      </c>
      <c r="P52" s="238">
        <v>0</v>
      </c>
      <c r="Q52" s="238">
        <v>0</v>
      </c>
      <c r="R52" s="238">
        <v>0</v>
      </c>
      <c r="S52" s="127">
        <f t="shared" si="5"/>
        <v>0</v>
      </c>
      <c r="T52" s="8"/>
    </row>
    <row r="53" spans="1:20" ht="15.75" customHeight="1">
      <c r="A53" s="131" t="s">
        <v>164</v>
      </c>
      <c r="B53" s="30" t="s">
        <v>326</v>
      </c>
      <c r="C53" s="88"/>
      <c r="D53" s="238">
        <v>0</v>
      </c>
      <c r="E53" s="238">
        <v>0</v>
      </c>
      <c r="F53" s="238">
        <v>0</v>
      </c>
      <c r="G53" s="238">
        <v>0</v>
      </c>
      <c r="H53" s="238">
        <v>0</v>
      </c>
      <c r="I53" s="238">
        <v>0</v>
      </c>
      <c r="J53" s="238">
        <v>0</v>
      </c>
      <c r="K53" s="238">
        <v>0</v>
      </c>
      <c r="L53" s="238">
        <v>0</v>
      </c>
      <c r="M53" s="238">
        <v>0</v>
      </c>
      <c r="N53" s="238">
        <v>0</v>
      </c>
      <c r="O53" s="238">
        <v>0</v>
      </c>
      <c r="P53" s="238">
        <v>0</v>
      </c>
      <c r="Q53" s="238">
        <v>0</v>
      </c>
      <c r="R53" s="238">
        <v>0</v>
      </c>
      <c r="S53" s="127">
        <f t="shared" si="5"/>
        <v>0</v>
      </c>
      <c r="T53" s="8"/>
    </row>
    <row r="54" spans="1:20" ht="15.75" customHeight="1">
      <c r="A54" s="129" t="s">
        <v>109</v>
      </c>
      <c r="B54" s="30" t="s">
        <v>203</v>
      </c>
      <c r="C54" s="86"/>
      <c r="D54" s="238">
        <v>0</v>
      </c>
      <c r="E54" s="238">
        <v>0</v>
      </c>
      <c r="F54" s="238">
        <v>0</v>
      </c>
      <c r="G54" s="238">
        <v>0</v>
      </c>
      <c r="H54" s="238">
        <v>0</v>
      </c>
      <c r="I54" s="238">
        <v>0</v>
      </c>
      <c r="J54" s="238">
        <v>0</v>
      </c>
      <c r="K54" s="238">
        <v>0</v>
      </c>
      <c r="L54" s="238">
        <v>0</v>
      </c>
      <c r="M54" s="238">
        <v>0</v>
      </c>
      <c r="N54" s="238">
        <v>0</v>
      </c>
      <c r="O54" s="238">
        <v>0</v>
      </c>
      <c r="P54" s="238">
        <v>0</v>
      </c>
      <c r="Q54" s="238">
        <v>0</v>
      </c>
      <c r="R54" s="238">
        <v>0</v>
      </c>
      <c r="S54" s="127">
        <f t="shared" si="5"/>
        <v>0</v>
      </c>
      <c r="T54" s="8"/>
    </row>
    <row r="55" spans="1:20" ht="15.75" customHeight="1">
      <c r="A55" s="129" t="s">
        <v>111</v>
      </c>
      <c r="B55" s="30" t="s">
        <v>327</v>
      </c>
      <c r="C55" s="86"/>
      <c r="D55" s="238">
        <v>0</v>
      </c>
      <c r="E55" s="238">
        <v>0</v>
      </c>
      <c r="F55" s="238">
        <v>0</v>
      </c>
      <c r="G55" s="238">
        <v>0</v>
      </c>
      <c r="H55" s="238">
        <v>0</v>
      </c>
      <c r="I55" s="238">
        <v>0</v>
      </c>
      <c r="J55" s="238">
        <v>0</v>
      </c>
      <c r="K55" s="238">
        <v>0</v>
      </c>
      <c r="L55" s="238">
        <v>-22722</v>
      </c>
      <c r="M55" s="238">
        <v>0</v>
      </c>
      <c r="N55" s="238">
        <v>0</v>
      </c>
      <c r="O55" s="238">
        <f>-L55</f>
        <v>22722</v>
      </c>
      <c r="P55" s="238">
        <v>0</v>
      </c>
      <c r="Q55" s="238">
        <v>0</v>
      </c>
      <c r="R55" s="238">
        <v>0</v>
      </c>
      <c r="S55" s="127">
        <f t="shared" si="5"/>
        <v>0</v>
      </c>
      <c r="T55" s="8"/>
    </row>
    <row r="56" spans="1:20" ht="15.75" customHeight="1">
      <c r="A56" s="129" t="s">
        <v>113</v>
      </c>
      <c r="B56" s="8" t="s">
        <v>328</v>
      </c>
      <c r="C56" s="86"/>
      <c r="D56" s="238">
        <v>0</v>
      </c>
      <c r="E56" s="238">
        <v>0</v>
      </c>
      <c r="F56" s="238">
        <v>0</v>
      </c>
      <c r="G56" s="238">
        <v>0</v>
      </c>
      <c r="H56" s="238">
        <v>0</v>
      </c>
      <c r="I56" s="238">
        <v>0</v>
      </c>
      <c r="J56" s="238">
        <v>0</v>
      </c>
      <c r="K56" s="238">
        <v>0</v>
      </c>
      <c r="L56" s="238">
        <v>0</v>
      </c>
      <c r="M56" s="238">
        <v>0</v>
      </c>
      <c r="N56" s="238">
        <v>0</v>
      </c>
      <c r="O56" s="238">
        <v>0</v>
      </c>
      <c r="P56" s="238">
        <v>0</v>
      </c>
      <c r="Q56" s="238">
        <v>0</v>
      </c>
      <c r="R56" s="238">
        <v>0</v>
      </c>
      <c r="S56" s="127">
        <f t="shared" si="5"/>
        <v>0</v>
      </c>
      <c r="T56" s="8"/>
    </row>
    <row r="57" spans="1:20" ht="15.75" customHeight="1">
      <c r="A57" s="129" t="s">
        <v>124</v>
      </c>
      <c r="B57" s="205" t="s">
        <v>203</v>
      </c>
      <c r="D57" s="238">
        <v>0</v>
      </c>
      <c r="E57" s="238">
        <v>0</v>
      </c>
      <c r="F57" s="238">
        <v>0</v>
      </c>
      <c r="G57" s="238">
        <v>0</v>
      </c>
      <c r="H57" s="238">
        <v>0</v>
      </c>
      <c r="I57" s="238">
        <v>0</v>
      </c>
      <c r="J57" s="238">
        <v>0</v>
      </c>
      <c r="K57" s="238">
        <v>0</v>
      </c>
      <c r="L57" s="238">
        <v>0</v>
      </c>
      <c r="M57" s="238">
        <v>0</v>
      </c>
      <c r="N57" s="238">
        <f>Pasif!F43-N48</f>
        <v>34</v>
      </c>
      <c r="O57" s="238">
        <v>0</v>
      </c>
      <c r="P57" s="238">
        <v>0</v>
      </c>
      <c r="Q57" s="238">
        <v>0</v>
      </c>
      <c r="R57" s="238">
        <v>0</v>
      </c>
      <c r="S57" s="127">
        <f t="shared" si="5"/>
        <v>34</v>
      </c>
      <c r="T57" s="8"/>
    </row>
    <row r="58" spans="1:20" ht="15.75" customHeight="1">
      <c r="A58" s="129" t="s">
        <v>128</v>
      </c>
      <c r="B58" s="205" t="s">
        <v>329</v>
      </c>
      <c r="D58" s="238">
        <v>0</v>
      </c>
      <c r="E58" s="238">
        <v>0</v>
      </c>
      <c r="F58" s="238">
        <v>0</v>
      </c>
      <c r="G58" s="238">
        <v>0</v>
      </c>
      <c r="H58" s="238">
        <v>0</v>
      </c>
      <c r="I58" s="238">
        <v>0</v>
      </c>
      <c r="J58" s="238">
        <v>0</v>
      </c>
      <c r="K58" s="238">
        <v>0</v>
      </c>
      <c r="L58" s="238">
        <v>0</v>
      </c>
      <c r="M58" s="238">
        <v>0</v>
      </c>
      <c r="N58" s="238">
        <v>0</v>
      </c>
      <c r="O58" s="238">
        <v>0</v>
      </c>
      <c r="P58" s="238">
        <v>0</v>
      </c>
      <c r="Q58" s="238">
        <v>0</v>
      </c>
      <c r="R58" s="238">
        <v>0</v>
      </c>
      <c r="S58" s="127">
        <f t="shared" si="5"/>
        <v>0</v>
      </c>
      <c r="T58" s="8"/>
    </row>
    <row r="59" spans="1:20" ht="15.75" customHeight="1">
      <c r="A59" s="129" t="s">
        <v>135</v>
      </c>
      <c r="B59" s="205" t="s">
        <v>330</v>
      </c>
      <c r="D59" s="238">
        <v>0</v>
      </c>
      <c r="E59" s="238">
        <v>0</v>
      </c>
      <c r="F59" s="238">
        <v>0</v>
      </c>
      <c r="G59" s="238">
        <v>0</v>
      </c>
      <c r="H59" s="238">
        <v>0</v>
      </c>
      <c r="I59" s="238">
        <v>0</v>
      </c>
      <c r="J59" s="238">
        <v>0</v>
      </c>
      <c r="K59" s="238">
        <v>0</v>
      </c>
      <c r="L59" s="238">
        <v>0</v>
      </c>
      <c r="M59" s="238">
        <v>0</v>
      </c>
      <c r="N59" s="238">
        <v>0</v>
      </c>
      <c r="O59" s="238">
        <v>0</v>
      </c>
      <c r="P59" s="238">
        <v>0</v>
      </c>
      <c r="Q59" s="238">
        <v>0</v>
      </c>
      <c r="R59" s="238">
        <v>0</v>
      </c>
      <c r="S59" s="127">
        <f t="shared" si="5"/>
        <v>0</v>
      </c>
      <c r="T59" s="8"/>
    </row>
    <row r="60" spans="1:20" ht="15.75" customHeight="1">
      <c r="A60" s="129" t="s">
        <v>137</v>
      </c>
      <c r="B60" s="205" t="s">
        <v>331</v>
      </c>
      <c r="D60" s="238">
        <v>0</v>
      </c>
      <c r="E60" s="238">
        <v>0</v>
      </c>
      <c r="F60" s="238">
        <v>0</v>
      </c>
      <c r="G60" s="238">
        <v>0</v>
      </c>
      <c r="H60" s="238">
        <v>0</v>
      </c>
      <c r="I60" s="238">
        <v>0</v>
      </c>
      <c r="J60" s="238">
        <v>0</v>
      </c>
      <c r="K60" s="238">
        <v>0</v>
      </c>
      <c r="L60" s="238">
        <v>0</v>
      </c>
      <c r="M60" s="238">
        <v>0</v>
      </c>
      <c r="N60" s="238">
        <v>0</v>
      </c>
      <c r="O60" s="238">
        <v>0</v>
      </c>
      <c r="P60" s="238">
        <v>0</v>
      </c>
      <c r="Q60" s="238">
        <v>0</v>
      </c>
      <c r="R60" s="238">
        <v>0</v>
      </c>
      <c r="S60" s="127">
        <f t="shared" si="5"/>
        <v>0</v>
      </c>
      <c r="T60" s="8"/>
    </row>
    <row r="61" spans="1:20" ht="15.75" customHeight="1">
      <c r="A61" s="130" t="s">
        <v>139</v>
      </c>
      <c r="B61" s="205" t="s">
        <v>332</v>
      </c>
      <c r="D61" s="238">
        <v>0</v>
      </c>
      <c r="E61" s="238">
        <v>0</v>
      </c>
      <c r="F61" s="238">
        <v>0</v>
      </c>
      <c r="G61" s="238">
        <v>0</v>
      </c>
      <c r="H61" s="238">
        <v>0</v>
      </c>
      <c r="I61" s="238">
        <v>0</v>
      </c>
      <c r="J61" s="238">
        <v>0</v>
      </c>
      <c r="K61" s="238">
        <v>0</v>
      </c>
      <c r="L61" s="238">
        <v>0</v>
      </c>
      <c r="M61" s="238">
        <v>0</v>
      </c>
      <c r="N61" s="238">
        <v>0</v>
      </c>
      <c r="O61" s="238">
        <v>0</v>
      </c>
      <c r="P61" s="238">
        <v>0</v>
      </c>
      <c r="Q61" s="238">
        <v>0</v>
      </c>
      <c r="R61" s="238">
        <v>0</v>
      </c>
      <c r="S61" s="127">
        <f t="shared" si="5"/>
        <v>0</v>
      </c>
      <c r="T61" s="8"/>
    </row>
    <row r="62" spans="1:20" ht="15.75" customHeight="1">
      <c r="A62" s="129" t="s">
        <v>141</v>
      </c>
      <c r="B62" s="19" t="s">
        <v>341</v>
      </c>
      <c r="D62" s="238">
        <v>0</v>
      </c>
      <c r="E62" s="238">
        <v>0</v>
      </c>
      <c r="F62" s="238">
        <v>0</v>
      </c>
      <c r="G62" s="238">
        <v>0</v>
      </c>
      <c r="H62" s="238">
        <v>0</v>
      </c>
      <c r="I62" s="238">
        <v>0</v>
      </c>
      <c r="J62" s="238">
        <v>0</v>
      </c>
      <c r="K62" s="238">
        <v>0</v>
      </c>
      <c r="L62" s="238">
        <v>0</v>
      </c>
      <c r="M62" s="238">
        <v>0</v>
      </c>
      <c r="N62" s="238">
        <v>0</v>
      </c>
      <c r="O62" s="238">
        <v>0</v>
      </c>
      <c r="P62" s="238">
        <v>0</v>
      </c>
      <c r="Q62" s="238">
        <v>0</v>
      </c>
      <c r="R62" s="238">
        <v>0</v>
      </c>
      <c r="S62" s="127">
        <f t="shared" si="5"/>
        <v>0</v>
      </c>
      <c r="T62" s="8"/>
    </row>
    <row r="63" spans="1:20" ht="15.75" customHeight="1">
      <c r="A63" s="129" t="s">
        <v>143</v>
      </c>
      <c r="B63" s="206" t="s">
        <v>334</v>
      </c>
      <c r="D63" s="238">
        <v>0</v>
      </c>
      <c r="E63" s="238">
        <v>0</v>
      </c>
      <c r="F63" s="238">
        <v>0</v>
      </c>
      <c r="G63" s="238">
        <v>0</v>
      </c>
      <c r="H63" s="238">
        <v>0</v>
      </c>
      <c r="I63" s="238">
        <v>0</v>
      </c>
      <c r="J63" s="238">
        <v>0</v>
      </c>
      <c r="K63" s="238">
        <v>0</v>
      </c>
      <c r="L63" s="238">
        <v>0</v>
      </c>
      <c r="M63" s="238">
        <v>0</v>
      </c>
      <c r="N63" s="238">
        <v>0</v>
      </c>
      <c r="O63" s="238">
        <v>0</v>
      </c>
      <c r="P63" s="238">
        <v>0</v>
      </c>
      <c r="Q63" s="238">
        <v>0</v>
      </c>
      <c r="R63" s="238">
        <v>0</v>
      </c>
      <c r="S63" s="127">
        <f t="shared" si="5"/>
        <v>0</v>
      </c>
      <c r="T63" s="8"/>
    </row>
    <row r="64" spans="1:20" ht="15.75" customHeight="1">
      <c r="A64" s="129" t="s">
        <v>145</v>
      </c>
      <c r="B64" s="205" t="s">
        <v>335</v>
      </c>
      <c r="D64" s="238">
        <v>0</v>
      </c>
      <c r="E64" s="238">
        <v>0</v>
      </c>
      <c r="F64" s="238">
        <v>0</v>
      </c>
      <c r="G64" s="238">
        <v>0</v>
      </c>
      <c r="H64" s="238">
        <v>0</v>
      </c>
      <c r="I64" s="238">
        <v>0</v>
      </c>
      <c r="J64" s="238">
        <v>0</v>
      </c>
      <c r="K64" s="238">
        <v>0</v>
      </c>
      <c r="L64" s="238">
        <v>0</v>
      </c>
      <c r="M64" s="238">
        <v>0</v>
      </c>
      <c r="N64" s="238">
        <v>0</v>
      </c>
      <c r="O64" s="238">
        <v>0</v>
      </c>
      <c r="P64" s="238">
        <v>0</v>
      </c>
      <c r="Q64" s="238">
        <v>0</v>
      </c>
      <c r="R64" s="238">
        <v>0</v>
      </c>
      <c r="S64" s="127">
        <f t="shared" si="5"/>
        <v>0</v>
      </c>
      <c r="T64" s="8"/>
    </row>
    <row r="65" spans="1:20" ht="15.75" customHeight="1">
      <c r="A65" s="129" t="s">
        <v>151</v>
      </c>
      <c r="B65" s="205" t="s">
        <v>336</v>
      </c>
      <c r="D65" s="238">
        <v>0</v>
      </c>
      <c r="E65" s="238">
        <v>0</v>
      </c>
      <c r="F65" s="238">
        <v>0</v>
      </c>
      <c r="G65" s="238">
        <v>0</v>
      </c>
      <c r="H65" s="238">
        <v>0</v>
      </c>
      <c r="I65" s="238">
        <v>0</v>
      </c>
      <c r="J65" s="238">
        <v>0</v>
      </c>
      <c r="K65" s="238">
        <v>0</v>
      </c>
      <c r="L65" s="238">
        <v>0</v>
      </c>
      <c r="M65" s="238">
        <v>0</v>
      </c>
      <c r="N65" s="238">
        <v>0</v>
      </c>
      <c r="O65" s="238">
        <v>0</v>
      </c>
      <c r="P65" s="238">
        <v>0</v>
      </c>
      <c r="Q65" s="238">
        <v>0</v>
      </c>
      <c r="R65" s="238">
        <v>0</v>
      </c>
      <c r="S65" s="127">
        <f t="shared" si="5"/>
        <v>0</v>
      </c>
      <c r="T65" s="8"/>
    </row>
    <row r="66" spans="1:20" ht="15.75" customHeight="1">
      <c r="A66" s="130" t="s">
        <v>153</v>
      </c>
      <c r="B66" s="205" t="s">
        <v>337</v>
      </c>
      <c r="D66" s="238">
        <v>0</v>
      </c>
      <c r="E66" s="238">
        <v>0</v>
      </c>
      <c r="F66" s="238">
        <v>0</v>
      </c>
      <c r="G66" s="238">
        <v>0</v>
      </c>
      <c r="H66" s="238">
        <v>0</v>
      </c>
      <c r="I66" s="238">
        <v>0</v>
      </c>
      <c r="J66" s="238">
        <v>0</v>
      </c>
      <c r="K66" s="238">
        <v>0</v>
      </c>
      <c r="L66" s="238">
        <f>+PL!D89</f>
        <v>11015</v>
      </c>
      <c r="M66" s="238">
        <v>0</v>
      </c>
      <c r="N66" s="238">
        <v>0</v>
      </c>
      <c r="O66" s="238">
        <v>0</v>
      </c>
      <c r="P66" s="238">
        <v>0</v>
      </c>
      <c r="Q66" s="238">
        <v>0</v>
      </c>
      <c r="R66" s="238">
        <v>0</v>
      </c>
      <c r="S66" s="127">
        <f t="shared" si="5"/>
        <v>11015</v>
      </c>
      <c r="T66" s="8"/>
    </row>
    <row r="67" spans="1:20" ht="15.75" customHeight="1">
      <c r="A67" s="130" t="s">
        <v>158</v>
      </c>
      <c r="B67" s="205" t="s">
        <v>338</v>
      </c>
      <c r="C67" s="208"/>
      <c r="D67" s="257">
        <f>SUM(D68:D70)</f>
        <v>0</v>
      </c>
      <c r="E67" s="257">
        <f aca="true" t="shared" si="6" ref="E67:R67">SUM(E68:E70)</f>
        <v>0</v>
      </c>
      <c r="F67" s="257">
        <f t="shared" si="6"/>
        <v>0</v>
      </c>
      <c r="G67" s="257">
        <f t="shared" si="6"/>
        <v>0</v>
      </c>
      <c r="H67" s="257">
        <f t="shared" si="6"/>
        <v>1672</v>
      </c>
      <c r="I67" s="257">
        <f t="shared" si="6"/>
        <v>0</v>
      </c>
      <c r="J67" s="257">
        <f t="shared" si="6"/>
        <v>10140</v>
      </c>
      <c r="K67" s="257">
        <f t="shared" si="6"/>
        <v>0</v>
      </c>
      <c r="L67" s="257">
        <f t="shared" si="6"/>
        <v>-11812</v>
      </c>
      <c r="M67" s="257">
        <f t="shared" si="6"/>
        <v>0</v>
      </c>
      <c r="N67" s="257">
        <f t="shared" si="6"/>
        <v>0</v>
      </c>
      <c r="O67" s="257">
        <f t="shared" si="6"/>
        <v>0</v>
      </c>
      <c r="P67" s="257">
        <f t="shared" si="6"/>
        <v>0</v>
      </c>
      <c r="Q67" s="257">
        <f t="shared" si="6"/>
        <v>0</v>
      </c>
      <c r="R67" s="257">
        <f t="shared" si="6"/>
        <v>0</v>
      </c>
      <c r="S67" s="127">
        <f t="shared" si="5"/>
        <v>0</v>
      </c>
      <c r="T67" s="8"/>
    </row>
    <row r="68" spans="1:20" ht="15.75" customHeight="1">
      <c r="A68" s="131" t="s">
        <v>342</v>
      </c>
      <c r="B68" s="205" t="s">
        <v>339</v>
      </c>
      <c r="D68" s="238">
        <v>0</v>
      </c>
      <c r="E68" s="238">
        <v>0</v>
      </c>
      <c r="F68" s="238">
        <v>0</v>
      </c>
      <c r="G68" s="238">
        <v>0</v>
      </c>
      <c r="H68" s="238">
        <v>0</v>
      </c>
      <c r="I68" s="238">
        <v>0</v>
      </c>
      <c r="J68" s="238">
        <v>0</v>
      </c>
      <c r="K68" s="238">
        <v>0</v>
      </c>
      <c r="L68" s="238">
        <v>0</v>
      </c>
      <c r="M68" s="238">
        <v>0</v>
      </c>
      <c r="N68" s="238">
        <v>0</v>
      </c>
      <c r="O68" s="238">
        <v>0</v>
      </c>
      <c r="P68" s="238">
        <v>0</v>
      </c>
      <c r="Q68" s="238">
        <v>0</v>
      </c>
      <c r="R68" s="238">
        <v>0</v>
      </c>
      <c r="S68" s="127">
        <f t="shared" si="5"/>
        <v>0</v>
      </c>
      <c r="T68" s="8"/>
    </row>
    <row r="69" spans="1:20" ht="15.75" customHeight="1">
      <c r="A69" s="131" t="s">
        <v>343</v>
      </c>
      <c r="B69" s="205" t="s">
        <v>340</v>
      </c>
      <c r="D69" s="238">
        <v>0</v>
      </c>
      <c r="E69" s="238">
        <v>0</v>
      </c>
      <c r="F69" s="238">
        <v>0</v>
      </c>
      <c r="G69" s="238">
        <v>0</v>
      </c>
      <c r="H69" s="238">
        <v>1672</v>
      </c>
      <c r="I69" s="238">
        <v>0</v>
      </c>
      <c r="J69" s="238">
        <v>10140</v>
      </c>
      <c r="K69" s="238">
        <v>0</v>
      </c>
      <c r="L69" s="238">
        <f>-(+L48+L55)</f>
        <v>-11812</v>
      </c>
      <c r="M69" s="238">
        <v>0</v>
      </c>
      <c r="N69" s="238">
        <v>0</v>
      </c>
      <c r="O69" s="238">
        <v>0</v>
      </c>
      <c r="P69" s="238">
        <v>0</v>
      </c>
      <c r="Q69" s="238">
        <v>0</v>
      </c>
      <c r="R69" s="238">
        <v>0</v>
      </c>
      <c r="S69" s="127">
        <f t="shared" si="5"/>
        <v>0</v>
      </c>
      <c r="T69" s="8"/>
    </row>
    <row r="70" spans="1:20" ht="15.75" customHeight="1">
      <c r="A70" s="131" t="s">
        <v>344</v>
      </c>
      <c r="B70" s="205" t="s">
        <v>150</v>
      </c>
      <c r="D70" s="238">
        <v>0</v>
      </c>
      <c r="E70" s="238">
        <v>0</v>
      </c>
      <c r="F70" s="238">
        <v>0</v>
      </c>
      <c r="G70" s="238">
        <v>0</v>
      </c>
      <c r="H70" s="238">
        <v>0</v>
      </c>
      <c r="I70" s="238">
        <v>0</v>
      </c>
      <c r="J70" s="238">
        <v>0</v>
      </c>
      <c r="K70" s="238">
        <v>0</v>
      </c>
      <c r="L70" s="238">
        <v>0</v>
      </c>
      <c r="M70" s="238">
        <v>0</v>
      </c>
      <c r="N70" s="238">
        <v>0</v>
      </c>
      <c r="O70" s="238">
        <v>0</v>
      </c>
      <c r="P70" s="238">
        <v>0</v>
      </c>
      <c r="Q70" s="238">
        <v>0</v>
      </c>
      <c r="R70" s="238">
        <v>0</v>
      </c>
      <c r="S70" s="127">
        <f t="shared" si="5"/>
        <v>0</v>
      </c>
      <c r="T70" s="8"/>
    </row>
    <row r="71" spans="1:20" ht="15.75" customHeight="1">
      <c r="A71" s="130"/>
      <c r="B71" s="205"/>
      <c r="C71" s="265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127">
        <f t="shared" si="5"/>
        <v>0</v>
      </c>
      <c r="T71" s="8"/>
    </row>
    <row r="72" spans="1:20" ht="15.75" customHeight="1">
      <c r="A72" s="133"/>
      <c r="B72" s="241" t="s">
        <v>444</v>
      </c>
      <c r="C72" s="207"/>
      <c r="D72" s="237">
        <f aca="true" t="shared" si="7" ref="D72:M72">+D48+D50+D51+SUM(D54:D67)</f>
        <v>21000</v>
      </c>
      <c r="E72" s="237">
        <f t="shared" si="7"/>
        <v>2122</v>
      </c>
      <c r="F72" s="237">
        <f t="shared" si="7"/>
        <v>0</v>
      </c>
      <c r="G72" s="237">
        <f t="shared" si="7"/>
        <v>0</v>
      </c>
      <c r="H72" s="237">
        <f t="shared" si="7"/>
        <v>3286</v>
      </c>
      <c r="I72" s="237">
        <f t="shared" si="7"/>
        <v>0</v>
      </c>
      <c r="J72" s="237">
        <f t="shared" si="7"/>
        <v>35421</v>
      </c>
      <c r="K72" s="237">
        <f t="shared" si="7"/>
        <v>0</v>
      </c>
      <c r="L72" s="237">
        <f t="shared" si="7"/>
        <v>11015</v>
      </c>
      <c r="M72" s="237">
        <f t="shared" si="7"/>
        <v>0</v>
      </c>
      <c r="N72" s="237">
        <f>+N48+N50+N51+SUM(N54:N67)</f>
        <v>5</v>
      </c>
      <c r="O72" s="237">
        <f>+O48+O50+O51+SUM(O54:O67)</f>
        <v>22722</v>
      </c>
      <c r="P72" s="237">
        <f>+P48+P50+P51+SUM(P54:P67)</f>
        <v>0</v>
      </c>
      <c r="Q72" s="237">
        <f>+Q48+Q50+Q51+SUM(Q54:Q67)</f>
        <v>0</v>
      </c>
      <c r="R72" s="237">
        <f>+R48+R50+R51+SUM(R54:R67)</f>
        <v>0</v>
      </c>
      <c r="S72" s="237">
        <f>+S48+S50+S51+SUM(S54:S70)</f>
        <v>95571</v>
      </c>
      <c r="T72" s="8"/>
    </row>
    <row r="74" spans="8:19" ht="19.5" customHeight="1">
      <c r="H74" s="250">
        <f>H72-Pasif!F52</f>
        <v>0</v>
      </c>
      <c r="J74" s="250">
        <f>Pasif!D54-J72</f>
        <v>0</v>
      </c>
      <c r="L74" s="17">
        <f>L72-Pasif!D58</f>
        <v>0</v>
      </c>
      <c r="M74" s="250">
        <f>M72-Pasif!D57</f>
        <v>0</v>
      </c>
      <c r="N74" s="250">
        <f>N72-Pasif!F43</f>
        <v>0</v>
      </c>
      <c r="O74" s="250">
        <f>+O72-Pasif!F44</f>
        <v>0</v>
      </c>
      <c r="S74" s="250">
        <f>S72-Pasif!F38</f>
        <v>0</v>
      </c>
    </row>
    <row r="76" ht="19.5" customHeight="1">
      <c r="H76" s="250"/>
    </row>
  </sheetData>
  <sheetProtection/>
  <printOptions/>
  <pageMargins left="0.5905511811023623" right="0.1968503937007874" top="0.5118110236220472" bottom="0.5118110236220472" header="0.5118110236220472" footer="0.5118110236220472"/>
  <pageSetup fitToHeight="1" fitToWidth="1" horizontalDpi="600" verticalDpi="600" orientation="landscape" paperSize="9" scale="39" r:id="rId1"/>
  <headerFooter alignWithMargins="0">
    <oddFooter>&amp;C&amp;"Times New Roman,Normal"&amp;11İlişikteki notlar bu finansal tabloların ayrılmaz bir parçasıdır.
6</oddFooter>
  </headerFooter>
  <ignoredErrors>
    <ignoredError sqref="M4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/>
  <cols>
    <col min="1" max="1" width="6.125" style="7" customWidth="1"/>
    <col min="2" max="2" width="65.625" style="7" customWidth="1"/>
    <col min="3" max="3" width="7.625" style="148" bestFit="1" customWidth="1"/>
    <col min="4" max="4" width="22.625" style="9" customWidth="1"/>
    <col min="5" max="5" width="1.625" style="7" customWidth="1"/>
    <col min="6" max="6" width="21.125" style="9" customWidth="1"/>
    <col min="7" max="16384" width="9.00390625" style="7" customWidth="1"/>
  </cols>
  <sheetData>
    <row r="1" spans="1:6" s="15" customFormat="1" ht="20.25">
      <c r="A1" s="247" t="s">
        <v>421</v>
      </c>
      <c r="B1" s="248"/>
      <c r="C1" s="149"/>
      <c r="D1" s="25"/>
      <c r="F1" s="25"/>
    </row>
    <row r="2" spans="1:6" s="15" customFormat="1" ht="20.25">
      <c r="A2" s="249" t="s">
        <v>438</v>
      </c>
      <c r="B2" s="248"/>
      <c r="C2" s="149"/>
      <c r="D2" s="25"/>
      <c r="F2" s="25"/>
    </row>
    <row r="3" spans="1:6" s="15" customFormat="1" ht="20.25">
      <c r="A3" s="247" t="s">
        <v>48</v>
      </c>
      <c r="B3" s="248"/>
      <c r="C3" s="149"/>
      <c r="D3" s="25"/>
      <c r="F3" s="25"/>
    </row>
    <row r="4" spans="1:6" s="15" customFormat="1" ht="19.5">
      <c r="A4" s="59" t="s">
        <v>415</v>
      </c>
      <c r="C4" s="149"/>
      <c r="D4" s="25"/>
      <c r="F4" s="25"/>
    </row>
    <row r="5" spans="3:6" s="15" customFormat="1" ht="15">
      <c r="C5" s="149"/>
      <c r="D5" s="25"/>
      <c r="F5" s="25"/>
    </row>
    <row r="6" spans="1:7" s="15" customFormat="1" ht="15">
      <c r="A6" s="8"/>
      <c r="B6" s="8"/>
      <c r="C6" s="39"/>
      <c r="D6" s="27"/>
      <c r="E6" s="8"/>
      <c r="F6" s="27"/>
      <c r="G6" s="8"/>
    </row>
    <row r="7" spans="1:7" s="15" customFormat="1" ht="15">
      <c r="A7" s="28"/>
      <c r="B7" s="12"/>
      <c r="C7" s="150"/>
      <c r="D7" s="26"/>
      <c r="E7" s="12"/>
      <c r="F7" s="26"/>
      <c r="G7" s="8"/>
    </row>
    <row r="8" spans="1:7" s="15" customFormat="1" ht="15">
      <c r="A8" s="29"/>
      <c r="B8" s="29"/>
      <c r="C8" s="151"/>
      <c r="D8" s="29"/>
      <c r="E8" s="29"/>
      <c r="F8" s="29"/>
      <c r="G8" s="8"/>
    </row>
    <row r="9" spans="1:7" s="15" customFormat="1" ht="15">
      <c r="A9" s="28"/>
      <c r="B9" s="12"/>
      <c r="C9" s="150"/>
      <c r="D9" s="26"/>
      <c r="E9" s="12"/>
      <c r="F9" s="26"/>
      <c r="G9" s="8"/>
    </row>
    <row r="10" spans="1:6" ht="45.75" customHeight="1">
      <c r="A10" s="91"/>
      <c r="B10" s="209" t="s">
        <v>48</v>
      </c>
      <c r="C10" s="152"/>
      <c r="D10" s="120" t="str">
        <f>PL!D10</f>
        <v>Bağımsız İncelemeden Geçmiş</v>
      </c>
      <c r="E10" s="141"/>
      <c r="F10" s="120" t="str">
        <f>D10</f>
        <v>Bağımsız İncelemeden Geçmiş</v>
      </c>
    </row>
    <row r="11" spans="1:6" ht="45.75" customHeight="1">
      <c r="A11" s="100"/>
      <c r="B11" s="145"/>
      <c r="C11" s="124" t="s">
        <v>345</v>
      </c>
      <c r="D11" s="267" t="s">
        <v>435</v>
      </c>
      <c r="E11" s="146"/>
      <c r="F11" s="267" t="s">
        <v>436</v>
      </c>
    </row>
    <row r="12" spans="1:6" ht="18.75" customHeight="1">
      <c r="A12" s="96"/>
      <c r="B12" s="19"/>
      <c r="C12" s="39"/>
      <c r="D12" s="121"/>
      <c r="E12" s="8"/>
      <c r="F12" s="121"/>
    </row>
    <row r="13" spans="1:6" ht="15">
      <c r="A13" s="97" t="s">
        <v>401</v>
      </c>
      <c r="B13" s="56" t="s">
        <v>402</v>
      </c>
      <c r="C13" s="39"/>
      <c r="D13" s="121"/>
      <c r="E13" s="8"/>
      <c r="F13" s="121"/>
    </row>
    <row r="14" spans="1:6" ht="12.75" customHeight="1">
      <c r="A14" s="96"/>
      <c r="B14" s="56"/>
      <c r="C14" s="39"/>
      <c r="D14" s="121"/>
      <c r="E14" s="8"/>
      <c r="F14" s="121"/>
    </row>
    <row r="15" spans="1:6" ht="15">
      <c r="A15" s="99" t="s">
        <v>231</v>
      </c>
      <c r="B15" s="57" t="s">
        <v>403</v>
      </c>
      <c r="C15" s="39"/>
      <c r="D15" s="138">
        <f>SUM(D17:D25)</f>
        <v>20780</v>
      </c>
      <c r="E15" s="142"/>
      <c r="F15" s="138">
        <v>11806</v>
      </c>
    </row>
    <row r="16" spans="1:6" ht="12.75" customHeight="1">
      <c r="A16" s="96"/>
      <c r="B16" s="57"/>
      <c r="C16" s="39"/>
      <c r="D16" s="138"/>
      <c r="E16" s="142"/>
      <c r="F16" s="138"/>
    </row>
    <row r="17" spans="1:6" ht="15">
      <c r="A17" s="99" t="s">
        <v>232</v>
      </c>
      <c r="B17" s="57" t="s">
        <v>404</v>
      </c>
      <c r="C17" s="39"/>
      <c r="D17" s="138">
        <v>66900</v>
      </c>
      <c r="E17" s="142"/>
      <c r="F17" s="138">
        <v>37356</v>
      </c>
    </row>
    <row r="18" spans="1:6" ht="15">
      <c r="A18" s="99" t="s">
        <v>233</v>
      </c>
      <c r="B18" s="57" t="s">
        <v>405</v>
      </c>
      <c r="C18" s="39"/>
      <c r="D18" s="138">
        <v>633</v>
      </c>
      <c r="E18" s="142"/>
      <c r="F18" s="138">
        <v>-507</v>
      </c>
    </row>
    <row r="19" spans="1:6" ht="15">
      <c r="A19" s="99" t="s">
        <v>406</v>
      </c>
      <c r="B19" s="57" t="s">
        <v>407</v>
      </c>
      <c r="C19" s="39"/>
      <c r="D19" s="138">
        <v>0</v>
      </c>
      <c r="E19" s="142"/>
      <c r="F19" s="138">
        <v>0</v>
      </c>
    </row>
    <row r="20" spans="1:6" ht="15">
      <c r="A20" s="99" t="s">
        <v>408</v>
      </c>
      <c r="B20" s="57" t="s">
        <v>409</v>
      </c>
      <c r="C20" s="39">
        <v>18</v>
      </c>
      <c r="D20" s="138">
        <v>9879</v>
      </c>
      <c r="E20" s="142"/>
      <c r="F20" s="138">
        <v>8447</v>
      </c>
    </row>
    <row r="21" spans="1:6" ht="15">
      <c r="A21" s="99" t="s">
        <v>410</v>
      </c>
      <c r="B21" s="57" t="s">
        <v>411</v>
      </c>
      <c r="C21" s="39"/>
      <c r="D21" s="138">
        <v>0</v>
      </c>
      <c r="E21" s="142"/>
      <c r="F21" s="138">
        <v>0</v>
      </c>
    </row>
    <row r="22" spans="1:6" ht="15">
      <c r="A22" s="99" t="s">
        <v>412</v>
      </c>
      <c r="B22" s="57" t="s">
        <v>293</v>
      </c>
      <c r="C22" s="39">
        <v>8</v>
      </c>
      <c r="D22" s="138">
        <v>179</v>
      </c>
      <c r="E22" s="142"/>
      <c r="F22" s="138">
        <v>201</v>
      </c>
    </row>
    <row r="23" spans="1:6" ht="15">
      <c r="A23" s="99" t="s">
        <v>294</v>
      </c>
      <c r="B23" s="57" t="s">
        <v>295</v>
      </c>
      <c r="C23" s="39"/>
      <c r="D23" s="138">
        <v>-15538</v>
      </c>
      <c r="E23" s="142"/>
      <c r="F23" s="138">
        <v>-11651</v>
      </c>
    </row>
    <row r="24" spans="1:6" ht="15">
      <c r="A24" s="99" t="s">
        <v>296</v>
      </c>
      <c r="B24" s="57" t="s">
        <v>297</v>
      </c>
      <c r="C24" s="39">
        <v>11</v>
      </c>
      <c r="D24" s="138">
        <v>-2263</v>
      </c>
      <c r="E24" s="142"/>
      <c r="F24" s="138">
        <v>0</v>
      </c>
    </row>
    <row r="25" spans="1:6" ht="15">
      <c r="A25" s="99" t="s">
        <v>298</v>
      </c>
      <c r="B25" s="57" t="s">
        <v>123</v>
      </c>
      <c r="C25" s="39"/>
      <c r="D25" s="138">
        <v>-39010</v>
      </c>
      <c r="E25" s="142"/>
      <c r="F25" s="138">
        <v>-22040</v>
      </c>
    </row>
    <row r="26" spans="1:6" ht="12.75" customHeight="1">
      <c r="A26" s="96"/>
      <c r="B26" s="57"/>
      <c r="C26" s="39"/>
      <c r="D26" s="138"/>
      <c r="E26" s="142"/>
      <c r="F26" s="138"/>
    </row>
    <row r="27" spans="1:6" ht="15">
      <c r="A27" s="99" t="s">
        <v>234</v>
      </c>
      <c r="B27" s="57" t="s">
        <v>299</v>
      </c>
      <c r="C27" s="39"/>
      <c r="D27" s="138">
        <f>SUM(D29:D34)</f>
        <v>-26862</v>
      </c>
      <c r="E27" s="142"/>
      <c r="F27" s="138">
        <v>54506</v>
      </c>
    </row>
    <row r="28" spans="1:6" ht="12.75" customHeight="1">
      <c r="A28" s="96"/>
      <c r="B28" s="57"/>
      <c r="C28" s="39"/>
      <c r="D28" s="138"/>
      <c r="E28" s="142"/>
      <c r="F28" s="138"/>
    </row>
    <row r="29" spans="1:6" ht="15">
      <c r="A29" s="136" t="s">
        <v>235</v>
      </c>
      <c r="B29" s="57" t="s">
        <v>378</v>
      </c>
      <c r="C29" s="39"/>
      <c r="D29" s="138">
        <v>-311847</v>
      </c>
      <c r="E29" s="142"/>
      <c r="F29" s="138">
        <v>415292</v>
      </c>
    </row>
    <row r="30" spans="1:6" ht="15">
      <c r="A30" s="99" t="s">
        <v>236</v>
      </c>
      <c r="B30" s="57" t="s">
        <v>300</v>
      </c>
      <c r="C30" s="39"/>
      <c r="D30" s="138">
        <v>-374</v>
      </c>
      <c r="E30" s="142"/>
      <c r="F30" s="138">
        <v>2635</v>
      </c>
    </row>
    <row r="31" spans="1:6" ht="15">
      <c r="A31" s="99" t="s">
        <v>50</v>
      </c>
      <c r="B31" s="57" t="s">
        <v>51</v>
      </c>
      <c r="C31" s="39"/>
      <c r="D31" s="138">
        <v>-653</v>
      </c>
      <c r="E31" s="142"/>
      <c r="F31" s="138">
        <v>2364</v>
      </c>
    </row>
    <row r="32" spans="1:6" ht="15">
      <c r="A32" s="99" t="s">
        <v>52</v>
      </c>
      <c r="B32" s="57" t="s">
        <v>53</v>
      </c>
      <c r="C32" s="39"/>
      <c r="D32" s="127">
        <v>285423</v>
      </c>
      <c r="E32" s="142"/>
      <c r="F32" s="138">
        <v>-365794</v>
      </c>
    </row>
    <row r="33" spans="1:6" ht="15">
      <c r="A33" s="99" t="s">
        <v>54</v>
      </c>
      <c r="B33" s="57" t="s">
        <v>55</v>
      </c>
      <c r="C33" s="39"/>
      <c r="D33" s="127">
        <v>0</v>
      </c>
      <c r="E33" s="142"/>
      <c r="F33" s="138">
        <v>0</v>
      </c>
    </row>
    <row r="34" spans="1:6" ht="15">
      <c r="A34" s="99" t="s">
        <v>56</v>
      </c>
      <c r="B34" s="57" t="s">
        <v>57</v>
      </c>
      <c r="C34" s="39"/>
      <c r="D34" s="138">
        <v>589</v>
      </c>
      <c r="E34" s="142"/>
      <c r="F34" s="138">
        <v>9</v>
      </c>
    </row>
    <row r="35" spans="1:6" ht="12.75" customHeight="1">
      <c r="A35" s="96"/>
      <c r="B35" s="57"/>
      <c r="C35" s="39"/>
      <c r="D35" s="138"/>
      <c r="E35" s="142"/>
      <c r="F35" s="138"/>
    </row>
    <row r="36" spans="1:6" ht="15">
      <c r="A36" s="96" t="s">
        <v>98</v>
      </c>
      <c r="B36" s="57" t="s">
        <v>58</v>
      </c>
      <c r="C36" s="39"/>
      <c r="D36" s="138">
        <f>+D27+D15</f>
        <v>-6082</v>
      </c>
      <c r="E36" s="142"/>
      <c r="F36" s="138">
        <v>66312</v>
      </c>
    </row>
    <row r="37" spans="1:6" ht="12.75" customHeight="1">
      <c r="A37" s="96"/>
      <c r="B37" s="57"/>
      <c r="C37" s="39"/>
      <c r="D37" s="138"/>
      <c r="E37" s="142"/>
      <c r="F37" s="138"/>
    </row>
    <row r="38" spans="1:6" ht="15">
      <c r="A38" s="97" t="s">
        <v>59</v>
      </c>
      <c r="B38" s="56" t="s">
        <v>60</v>
      </c>
      <c r="C38" s="39"/>
      <c r="D38" s="138"/>
      <c r="E38" s="142"/>
      <c r="F38" s="138"/>
    </row>
    <row r="39" spans="1:6" ht="12.75" customHeight="1">
      <c r="A39" s="96"/>
      <c r="B39" s="57"/>
      <c r="C39" s="39"/>
      <c r="D39" s="138"/>
      <c r="E39" s="142"/>
      <c r="F39" s="138"/>
    </row>
    <row r="40" spans="1:6" ht="15">
      <c r="A40" s="99" t="s">
        <v>101</v>
      </c>
      <c r="B40" s="57" t="s">
        <v>61</v>
      </c>
      <c r="C40" s="39"/>
      <c r="D40" s="127">
        <v>0</v>
      </c>
      <c r="E40" s="142"/>
      <c r="F40" s="138">
        <v>0</v>
      </c>
    </row>
    <row r="41" spans="1:6" ht="15">
      <c r="A41" s="99" t="s">
        <v>103</v>
      </c>
      <c r="B41" s="57" t="s">
        <v>62</v>
      </c>
      <c r="C41" s="39"/>
      <c r="D41" s="127">
        <v>0</v>
      </c>
      <c r="E41" s="142"/>
      <c r="F41" s="138">
        <v>0</v>
      </c>
    </row>
    <row r="42" spans="1:6" ht="15">
      <c r="A42" s="99" t="s">
        <v>105</v>
      </c>
      <c r="B42" s="57" t="s">
        <v>63</v>
      </c>
      <c r="C42" s="147" t="s">
        <v>379</v>
      </c>
      <c r="D42" s="138">
        <v>-63</v>
      </c>
      <c r="E42" s="142"/>
      <c r="F42" s="138">
        <v>-206</v>
      </c>
    </row>
    <row r="43" spans="1:6" ht="15">
      <c r="A43" s="99" t="s">
        <v>241</v>
      </c>
      <c r="B43" s="57" t="s">
        <v>64</v>
      </c>
      <c r="C43" s="39"/>
      <c r="D43" s="127">
        <v>0</v>
      </c>
      <c r="E43" s="142"/>
      <c r="F43" s="138">
        <v>0</v>
      </c>
    </row>
    <row r="44" spans="1:6" ht="15">
      <c r="A44" s="99" t="s">
        <v>243</v>
      </c>
      <c r="B44" s="57" t="s">
        <v>65</v>
      </c>
      <c r="C44" s="39"/>
      <c r="D44" s="127">
        <v>-3500</v>
      </c>
      <c r="E44" s="142"/>
      <c r="F44" s="138">
        <v>0</v>
      </c>
    </row>
    <row r="45" spans="1:6" ht="15">
      <c r="A45" s="99" t="s">
        <v>66</v>
      </c>
      <c r="B45" s="57" t="s">
        <v>67</v>
      </c>
      <c r="C45" s="39"/>
      <c r="D45" s="127">
        <v>3712</v>
      </c>
      <c r="E45" s="142"/>
      <c r="F45" s="138">
        <v>0</v>
      </c>
    </row>
    <row r="46" spans="1:6" ht="15">
      <c r="A46" s="99" t="s">
        <v>68</v>
      </c>
      <c r="B46" s="57" t="s">
        <v>69</v>
      </c>
      <c r="C46" s="39"/>
      <c r="D46" s="127">
        <v>0</v>
      </c>
      <c r="E46" s="142"/>
      <c r="F46" s="138">
        <v>0</v>
      </c>
    </row>
    <row r="47" spans="1:6" ht="15">
      <c r="A47" s="99" t="s">
        <v>70</v>
      </c>
      <c r="B47" s="57" t="s">
        <v>71</v>
      </c>
      <c r="C47" s="39"/>
      <c r="D47" s="127">
        <v>0</v>
      </c>
      <c r="E47" s="142"/>
      <c r="F47" s="138">
        <v>0</v>
      </c>
    </row>
    <row r="48" spans="1:6" ht="15">
      <c r="A48" s="99" t="s">
        <v>72</v>
      </c>
      <c r="B48" s="57" t="s">
        <v>150</v>
      </c>
      <c r="C48" s="39"/>
      <c r="D48" s="138">
        <v>1137</v>
      </c>
      <c r="E48" s="142"/>
      <c r="F48" s="138">
        <v>1264</v>
      </c>
    </row>
    <row r="49" spans="1:6" ht="15">
      <c r="A49" s="96"/>
      <c r="B49" s="57"/>
      <c r="C49" s="39"/>
      <c r="D49" s="138"/>
      <c r="E49" s="142"/>
      <c r="F49" s="138"/>
    </row>
    <row r="50" spans="1:6" ht="15">
      <c r="A50" s="96" t="s">
        <v>100</v>
      </c>
      <c r="B50" s="57" t="s">
        <v>73</v>
      </c>
      <c r="C50" s="39"/>
      <c r="D50" s="127">
        <f>SUM(D42:D49)</f>
        <v>1286</v>
      </c>
      <c r="E50" s="142"/>
      <c r="F50" s="127">
        <v>1058</v>
      </c>
    </row>
    <row r="51" spans="1:6" ht="12.75" customHeight="1">
      <c r="A51" s="96"/>
      <c r="B51" s="57"/>
      <c r="C51" s="39"/>
      <c r="D51" s="138"/>
      <c r="E51" s="142"/>
      <c r="F51" s="138"/>
    </row>
    <row r="52" spans="1:6" ht="15">
      <c r="A52" s="97" t="s">
        <v>74</v>
      </c>
      <c r="B52" s="56" t="s">
        <v>75</v>
      </c>
      <c r="C52" s="39"/>
      <c r="D52" s="138"/>
      <c r="E52" s="142"/>
      <c r="F52" s="138"/>
    </row>
    <row r="53" spans="1:6" ht="12.75" customHeight="1">
      <c r="A53" s="96"/>
      <c r="B53" s="57"/>
      <c r="C53" s="39"/>
      <c r="D53" s="138"/>
      <c r="E53" s="142"/>
      <c r="F53" s="138"/>
    </row>
    <row r="54" spans="1:6" ht="15">
      <c r="A54" s="99" t="s">
        <v>163</v>
      </c>
      <c r="B54" s="57" t="s">
        <v>76</v>
      </c>
      <c r="C54" s="39"/>
      <c r="D54" s="138">
        <v>0</v>
      </c>
      <c r="E54" s="142"/>
      <c r="F54" s="138">
        <v>0</v>
      </c>
    </row>
    <row r="55" spans="1:6" ht="15">
      <c r="A55" s="99" t="s">
        <v>164</v>
      </c>
      <c r="B55" s="57" t="s">
        <v>77</v>
      </c>
      <c r="C55" s="39"/>
      <c r="D55" s="127">
        <v>0</v>
      </c>
      <c r="E55" s="142"/>
      <c r="F55" s="138">
        <v>0</v>
      </c>
    </row>
    <row r="56" spans="1:6" ht="15">
      <c r="A56" s="99" t="s">
        <v>165</v>
      </c>
      <c r="B56" s="57" t="s">
        <v>82</v>
      </c>
      <c r="C56" s="39"/>
      <c r="D56" s="127">
        <v>0</v>
      </c>
      <c r="E56" s="142"/>
      <c r="F56" s="138">
        <v>0</v>
      </c>
    </row>
    <row r="57" spans="1:6" ht="15">
      <c r="A57" s="99" t="s">
        <v>166</v>
      </c>
      <c r="B57" s="57" t="s">
        <v>83</v>
      </c>
      <c r="C57" s="39"/>
      <c r="D57" s="127">
        <v>0</v>
      </c>
      <c r="E57" s="142"/>
      <c r="F57" s="138">
        <v>0</v>
      </c>
    </row>
    <row r="58" spans="1:6" ht="15">
      <c r="A58" s="99" t="s">
        <v>256</v>
      </c>
      <c r="B58" s="57" t="s">
        <v>78</v>
      </c>
      <c r="C58" s="39"/>
      <c r="D58" s="127">
        <v>0</v>
      </c>
      <c r="E58" s="142"/>
      <c r="F58" s="138">
        <v>0</v>
      </c>
    </row>
    <row r="59" spans="1:6" ht="15">
      <c r="A59" s="99" t="s">
        <v>261</v>
      </c>
      <c r="B59" s="57" t="s">
        <v>123</v>
      </c>
      <c r="C59" s="39"/>
      <c r="D59" s="127" t="s">
        <v>414</v>
      </c>
      <c r="E59" s="142"/>
      <c r="F59" s="138" t="s">
        <v>414</v>
      </c>
    </row>
    <row r="60" spans="1:6" ht="12.75" customHeight="1">
      <c r="A60" s="99"/>
      <c r="B60" s="57"/>
      <c r="C60" s="39"/>
      <c r="D60" s="138"/>
      <c r="E60" s="142"/>
      <c r="F60" s="138"/>
    </row>
    <row r="61" spans="1:6" ht="15">
      <c r="A61" s="96" t="s">
        <v>107</v>
      </c>
      <c r="B61" s="57" t="s">
        <v>79</v>
      </c>
      <c r="C61" s="39"/>
      <c r="D61" s="138">
        <f>+D54</f>
        <v>0</v>
      </c>
      <c r="E61" s="142"/>
      <c r="F61" s="138">
        <v>0</v>
      </c>
    </row>
    <row r="62" spans="1:6" ht="12.75" customHeight="1">
      <c r="A62" s="99"/>
      <c r="B62" s="57"/>
      <c r="C62" s="39"/>
      <c r="D62" s="138"/>
      <c r="E62" s="142"/>
      <c r="F62" s="138"/>
    </row>
    <row r="63" spans="1:6" ht="15">
      <c r="A63" s="96" t="s">
        <v>109</v>
      </c>
      <c r="B63" s="57" t="s">
        <v>80</v>
      </c>
      <c r="C63" s="39"/>
      <c r="D63" s="127">
        <v>-179</v>
      </c>
      <c r="E63" s="142"/>
      <c r="F63" s="138">
        <v>4921</v>
      </c>
    </row>
    <row r="64" spans="1:6" ht="12.75" customHeight="1">
      <c r="A64" s="96"/>
      <c r="B64" s="57"/>
      <c r="C64" s="39"/>
      <c r="D64" s="138"/>
      <c r="E64" s="142"/>
      <c r="F64" s="138"/>
    </row>
    <row r="65" spans="1:6" ht="15">
      <c r="A65" s="97" t="s">
        <v>111</v>
      </c>
      <c r="B65" s="56" t="s">
        <v>413</v>
      </c>
      <c r="C65" s="39"/>
      <c r="D65" s="139">
        <f>SUM(D36,D50,D63)</f>
        <v>-4975</v>
      </c>
      <c r="E65" s="143"/>
      <c r="F65" s="139">
        <v>72291</v>
      </c>
    </row>
    <row r="66" spans="1:6" ht="12.75" customHeight="1">
      <c r="A66" s="96"/>
      <c r="B66" s="56"/>
      <c r="C66" s="39"/>
      <c r="D66" s="138"/>
      <c r="E66" s="142"/>
      <c r="F66" s="138"/>
    </row>
    <row r="67" spans="1:6" ht="15">
      <c r="A67" s="97" t="s">
        <v>113</v>
      </c>
      <c r="B67" s="56" t="s">
        <v>84</v>
      </c>
      <c r="C67" s="39"/>
      <c r="D67" s="139">
        <f>+Aktif!J12+Aktif!J19</f>
        <v>7092</v>
      </c>
      <c r="E67" s="143"/>
      <c r="F67" s="139">
        <v>106985</v>
      </c>
    </row>
    <row r="68" spans="1:6" ht="15">
      <c r="A68" s="123"/>
      <c r="B68" s="137"/>
      <c r="C68" s="124"/>
      <c r="D68" s="140"/>
      <c r="E68" s="144"/>
      <c r="F68" s="140"/>
    </row>
    <row r="69" spans="1:6" ht="12.75" customHeight="1">
      <c r="A69" s="96"/>
      <c r="B69" s="57"/>
      <c r="C69" s="39"/>
      <c r="D69" s="138"/>
      <c r="E69" s="142"/>
      <c r="F69" s="138"/>
    </row>
    <row r="70" spans="1:6" ht="15">
      <c r="A70" s="123" t="s">
        <v>124</v>
      </c>
      <c r="B70" s="137" t="s">
        <v>81</v>
      </c>
      <c r="C70" s="124"/>
      <c r="D70" s="140">
        <f>+D67+D65</f>
        <v>2117</v>
      </c>
      <c r="E70" s="144"/>
      <c r="F70" s="140">
        <v>179276</v>
      </c>
    </row>
    <row r="72" ht="12.75">
      <c r="D72" s="9">
        <f>Aktif!F12+Aktif!F19</f>
        <v>2117</v>
      </c>
    </row>
    <row r="73" spans="2:4" ht="12.75">
      <c r="B73" s="236" t="s">
        <v>417</v>
      </c>
      <c r="D73" s="9">
        <f>D70-D72</f>
        <v>0</v>
      </c>
    </row>
  </sheetData>
  <sheetProtection/>
  <printOptions/>
  <pageMargins left="0.5905511811023623" right="0.5118110236220472" top="0.5118110236220472" bottom="0.9448818897637796" header="0.5118110236220472" footer="0.5118110236220472"/>
  <pageSetup fitToHeight="1" fitToWidth="1" horizontalDpi="600" verticalDpi="600" orientation="portrait" paperSize="9" scale="62" r:id="rId1"/>
  <headerFooter alignWithMargins="0">
    <oddFooter>&amp;C&amp;"Times New Roman,Normal"&amp;11 İlişikteki notlar bu finansal tabloların ayrılmaz bir parçasıdır.
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sulece</dc:creator>
  <cp:keywords/>
  <dc:description/>
  <cp:lastModifiedBy>Gencay Karaman (GF-Bilgi Sistemleri ve Surec)</cp:lastModifiedBy>
  <cp:lastPrinted>2012-07-31T08:50:27Z</cp:lastPrinted>
  <dcterms:created xsi:type="dcterms:W3CDTF">2008-10-26T17:00:26Z</dcterms:created>
  <dcterms:modified xsi:type="dcterms:W3CDTF">2012-10-03T06:30:59Z</dcterms:modified>
  <cp:category/>
  <cp:version/>
  <cp:contentType/>
  <cp:contentStatus/>
</cp:coreProperties>
</file>